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D:\第2回RFI資料\HP掲載分\"/>
    </mc:Choice>
  </mc:AlternateContent>
  <xr:revisionPtr revIDLastSave="0" documentId="13_ncr:1_{A86E9DAF-4CC3-41D0-B847-B7F3E1258152}" xr6:coauthVersionLast="36" xr6:coauthVersionMax="36" xr10:uidLastSave="{00000000-0000-0000-0000-000000000000}"/>
  <bookViews>
    <workbookView xWindow="0" yWindow="0" windowWidth="28800" windowHeight="12135" tabRatio="764" xr2:uid="{00000000-000D-0000-FFFF-FFFF00000000}"/>
  </bookViews>
  <sheets>
    <sheet name="様式2-1　見積書" sheetId="18" r:id="rId1"/>
    <sheet name="様式2-2　見積書内訳" sheetId="16" r:id="rId2"/>
    <sheet name="様式2-2　見積書内訳記載例" sheetId="13" r:id="rId3"/>
    <sheet name="様式2-3　総費用年度別内訳表" sheetId="6" r:id="rId4"/>
    <sheet name="様式2-4　オプション及びカスタマイズ費用内訳" sheetId="14" r:id="rId5"/>
  </sheets>
  <definedNames>
    <definedName name="_xlnm.Print_Area" localSheetId="0">'様式2-1　見積書'!$A$1:$Y$44</definedName>
    <definedName name="_xlnm.Print_Area" localSheetId="1">'様式2-2　見積書内訳'!$A$1:$J$57</definedName>
    <definedName name="_xlnm.Print_Area" localSheetId="2">'様式2-2　見積書内訳記載例'!$A$1:$J$57</definedName>
    <definedName name="_xlnm.Print_Area" localSheetId="3">'様式2-3　総費用年度別内訳表'!$A$1:$L$40</definedName>
    <definedName name="_xlnm.Print_Area" localSheetId="4">'様式2-4　オプション及びカスタマイズ費用内訳'!$A$1:$O$52</definedName>
  </definedNames>
  <calcPr calcId="191029"/>
</workbook>
</file>

<file path=xl/calcChain.xml><?xml version="1.0" encoding="utf-8"?>
<calcChain xmlns="http://schemas.openxmlformats.org/spreadsheetml/2006/main">
  <c r="L35" i="14" l="1"/>
  <c r="L36" i="14"/>
  <c r="L37" i="14"/>
  <c r="L38" i="14"/>
  <c r="L39" i="14"/>
  <c r="L40" i="14"/>
  <c r="L41" i="14"/>
  <c r="L42" i="14"/>
  <c r="L25" i="14"/>
  <c r="L26" i="14"/>
  <c r="L27" i="14"/>
  <c r="L28" i="14"/>
  <c r="L9" i="14"/>
  <c r="L10" i="14"/>
  <c r="L11" i="14"/>
  <c r="L12" i="14"/>
  <c r="L13" i="14"/>
  <c r="L14" i="14"/>
  <c r="L15" i="14"/>
  <c r="L16" i="14"/>
  <c r="M18" i="14" l="1"/>
  <c r="M30" i="14"/>
  <c r="M44" i="14"/>
  <c r="M50" i="14" s="1"/>
  <c r="I50" i="14"/>
  <c r="J50" i="14"/>
  <c r="K50" i="14"/>
  <c r="H50" i="14"/>
  <c r="I44" i="14"/>
  <c r="J44" i="14"/>
  <c r="K44" i="14"/>
  <c r="H44" i="14"/>
  <c r="I30" i="14"/>
  <c r="J30" i="14"/>
  <c r="K30" i="14"/>
  <c r="H30" i="14"/>
  <c r="I18" i="14"/>
  <c r="J18" i="14"/>
  <c r="K18" i="14"/>
  <c r="H18" i="14"/>
  <c r="H28" i="16"/>
  <c r="I28" i="16" s="1"/>
  <c r="H29" i="16"/>
  <c r="I29" i="16" s="1"/>
  <c r="H30" i="16"/>
  <c r="I30" i="16" s="1"/>
  <c r="H31" i="16"/>
  <c r="I31" i="16" s="1"/>
  <c r="H32" i="16"/>
  <c r="I32" i="16" s="1"/>
  <c r="H33" i="16"/>
  <c r="I33" i="16" s="1"/>
  <c r="H34" i="16"/>
  <c r="I34" i="16" s="1"/>
  <c r="H21" i="16"/>
  <c r="I21" i="16"/>
  <c r="I47" i="16" s="1"/>
  <c r="H22" i="16"/>
  <c r="I22" i="16"/>
  <c r="H23" i="16"/>
  <c r="I23" i="16"/>
  <c r="H24" i="16"/>
  <c r="I24" i="16"/>
  <c r="H25" i="16"/>
  <c r="I25" i="16"/>
  <c r="H26" i="16"/>
  <c r="I26" i="16"/>
  <c r="H27" i="16"/>
  <c r="I27" i="16"/>
  <c r="H7" i="16"/>
  <c r="I7" i="16" s="1"/>
  <c r="H8" i="16"/>
  <c r="H17" i="16" s="1"/>
  <c r="H18" i="16" s="1"/>
  <c r="L46" i="14"/>
  <c r="L33" i="14"/>
  <c r="L34" i="14"/>
  <c r="L43" i="14"/>
  <c r="L21" i="14"/>
  <c r="L22" i="14"/>
  <c r="L23" i="14"/>
  <c r="L24" i="14"/>
  <c r="L29" i="14"/>
  <c r="L17" i="14"/>
  <c r="L8" i="14"/>
  <c r="L20" i="14"/>
  <c r="L32" i="14"/>
  <c r="L47" i="14"/>
  <c r="L48" i="14"/>
  <c r="L49" i="14"/>
  <c r="H22" i="13"/>
  <c r="I22" i="13" s="1"/>
  <c r="H23" i="13"/>
  <c r="H24" i="13"/>
  <c r="I24" i="13" s="1"/>
  <c r="H25" i="13"/>
  <c r="I25" i="13" s="1"/>
  <c r="H26" i="13"/>
  <c r="I26" i="13" s="1"/>
  <c r="H7" i="13"/>
  <c r="I7" i="13" s="1"/>
  <c r="H8" i="13"/>
  <c r="I8" i="13" s="1"/>
  <c r="H9" i="13"/>
  <c r="H10" i="13"/>
  <c r="H11" i="13"/>
  <c r="H12" i="13"/>
  <c r="F13" i="13"/>
  <c r="H13" i="13" s="1"/>
  <c r="H17" i="13" s="1"/>
  <c r="H18" i="13" s="1"/>
  <c r="F14" i="13"/>
  <c r="H14" i="13"/>
  <c r="H21" i="13"/>
  <c r="H28" i="13"/>
  <c r="H29" i="13"/>
  <c r="I29" i="13" s="1"/>
  <c r="H30" i="13"/>
  <c r="H31" i="13"/>
  <c r="I31" i="13"/>
  <c r="H32" i="13"/>
  <c r="H33" i="13"/>
  <c r="I33" i="13" s="1"/>
  <c r="H34" i="13"/>
  <c r="I34" i="13" s="1"/>
  <c r="F39" i="13"/>
  <c r="I39" i="13" s="1"/>
  <c r="I42" i="13" s="1"/>
  <c r="I43" i="13" s="1"/>
  <c r="I55" i="13"/>
  <c r="I56" i="13"/>
  <c r="I56" i="16"/>
  <c r="I39" i="16"/>
  <c r="I42" i="16" s="1"/>
  <c r="I43" i="16" s="1"/>
  <c r="H9" i="16"/>
  <c r="H10" i="16"/>
  <c r="H11" i="16"/>
  <c r="H12" i="16"/>
  <c r="H13" i="16"/>
  <c r="H14" i="16"/>
  <c r="I32" i="13"/>
  <c r="I30" i="13"/>
  <c r="I21" i="13"/>
  <c r="J7" i="6"/>
  <c r="J8" i="6"/>
  <c r="J9" i="6"/>
  <c r="J10" i="6" s="1"/>
  <c r="J14" i="6"/>
  <c r="J16" i="6" s="1"/>
  <c r="J17" i="6" s="1"/>
  <c r="J15" i="6"/>
  <c r="J20" i="6"/>
  <c r="J21" i="6"/>
  <c r="J22" i="6"/>
  <c r="J27" i="6"/>
  <c r="J30" i="6" s="1"/>
  <c r="J31" i="6" s="1"/>
  <c r="J28" i="6"/>
  <c r="J29" i="6"/>
  <c r="J34" i="6"/>
  <c r="J35" i="6"/>
  <c r="I36" i="6"/>
  <c r="I37" i="6"/>
  <c r="H36" i="6"/>
  <c r="H37" i="6"/>
  <c r="G36" i="6"/>
  <c r="G37" i="6" s="1"/>
  <c r="F36" i="6"/>
  <c r="F37" i="6" s="1"/>
  <c r="E36" i="6"/>
  <c r="E37" i="6"/>
  <c r="D36" i="6"/>
  <c r="D37" i="6"/>
  <c r="I16" i="6"/>
  <c r="I17" i="6" s="1"/>
  <c r="D10" i="6"/>
  <c r="D11" i="6" s="1"/>
  <c r="E10" i="6"/>
  <c r="E11" i="6"/>
  <c r="E16" i="6"/>
  <c r="E23" i="6"/>
  <c r="E24" i="6" s="1"/>
  <c r="E30" i="6"/>
  <c r="F16" i="6"/>
  <c r="F23" i="6"/>
  <c r="F24" i="6" s="1"/>
  <c r="F30" i="6"/>
  <c r="F31" i="6"/>
  <c r="F10" i="6"/>
  <c r="F11" i="6"/>
  <c r="G16" i="6"/>
  <c r="G23" i="6"/>
  <c r="G30" i="6"/>
  <c r="G10" i="6"/>
  <c r="G11" i="6"/>
  <c r="H16" i="6"/>
  <c r="H23" i="6"/>
  <c r="H30" i="6"/>
  <c r="H39" i="6" s="1"/>
  <c r="H40" i="6" s="1"/>
  <c r="H10" i="6"/>
  <c r="H11" i="6" s="1"/>
  <c r="I23" i="6"/>
  <c r="I24" i="6"/>
  <c r="I30" i="6"/>
  <c r="I31" i="6" s="1"/>
  <c r="I10" i="6"/>
  <c r="I39" i="6" s="1"/>
  <c r="I40" i="6" s="1"/>
  <c r="D16" i="6"/>
  <c r="D17" i="6" s="1"/>
  <c r="D23" i="6"/>
  <c r="D24" i="6"/>
  <c r="D30" i="6"/>
  <c r="D31" i="6"/>
  <c r="G31" i="6"/>
  <c r="H17" i="6"/>
  <c r="H24" i="6"/>
  <c r="G24" i="6"/>
  <c r="E17" i="6"/>
  <c r="F17" i="6"/>
  <c r="G17" i="6"/>
  <c r="E31" i="6"/>
  <c r="J36" i="6"/>
  <c r="J37" i="6"/>
  <c r="T20" i="18"/>
  <c r="T21" i="18"/>
  <c r="F39" i="6"/>
  <c r="F40" i="6" s="1"/>
  <c r="G39" i="6"/>
  <c r="G40" i="6" s="1"/>
  <c r="J23" i="6"/>
  <c r="J24" i="6"/>
  <c r="H35" i="16"/>
  <c r="H36" i="16" s="1"/>
  <c r="F15" i="13"/>
  <c r="D39" i="6"/>
  <c r="D40" i="6" s="1"/>
  <c r="L44" i="14" l="1"/>
  <c r="L50" i="14" s="1"/>
  <c r="L18" i="14"/>
  <c r="L30" i="14"/>
  <c r="I48" i="13"/>
  <c r="I48" i="16"/>
  <c r="I46" i="13"/>
  <c r="J11" i="6"/>
  <c r="J39" i="6"/>
  <c r="J40" i="6" s="1"/>
  <c r="I47" i="13"/>
  <c r="M51" i="14"/>
  <c r="I11" i="6"/>
  <c r="H31" i="6"/>
  <c r="I23" i="13"/>
  <c r="I8" i="16"/>
  <c r="I46" i="16" s="1"/>
  <c r="I49" i="16" s="1"/>
  <c r="I50" i="16" s="1"/>
  <c r="E39" i="6"/>
  <c r="E40" i="6" s="1"/>
  <c r="H27" i="13"/>
  <c r="H35" i="13" s="1"/>
  <c r="H36" i="13" s="1"/>
  <c r="L51" i="14" l="1"/>
  <c r="L52" i="14" s="1"/>
  <c r="I49" i="13"/>
  <c r="I50" i="13" s="1"/>
</calcChain>
</file>

<file path=xl/sharedStrings.xml><?xml version="1.0" encoding="utf-8"?>
<sst xmlns="http://schemas.openxmlformats.org/spreadsheetml/2006/main" count="303" uniqueCount="179">
  <si>
    <t>項目</t>
    <rPh sb="0" eb="2">
      <t>コウモク</t>
    </rPh>
    <phoneticPr fontId="4"/>
  </si>
  <si>
    <t>計</t>
    <rPh sb="0" eb="1">
      <t>ゴウケイ</t>
    </rPh>
    <phoneticPr fontId="4"/>
  </si>
  <si>
    <t>備考</t>
    <rPh sb="0" eb="2">
      <t>ビコウ</t>
    </rPh>
    <phoneticPr fontId="4"/>
  </si>
  <si>
    <t>小計</t>
    <rPh sb="0" eb="2">
      <t>ショウケイ</t>
    </rPh>
    <phoneticPr fontId="4"/>
  </si>
  <si>
    <t>合計</t>
    <rPh sb="0" eb="2">
      <t>ゴウケイ</t>
    </rPh>
    <phoneticPr fontId="4"/>
  </si>
  <si>
    <t>小計（税込み）</t>
    <rPh sb="0" eb="2">
      <t>ショウケイ</t>
    </rPh>
    <rPh sb="3" eb="5">
      <t>ゼイコ</t>
    </rPh>
    <phoneticPr fontId="4"/>
  </si>
  <si>
    <t>合計（税込み）</t>
    <rPh sb="0" eb="2">
      <t>ゴウケイ</t>
    </rPh>
    <rPh sb="3" eb="5">
      <t>ゼイコ</t>
    </rPh>
    <phoneticPr fontId="4"/>
  </si>
  <si>
    <t>ソフトウェア製品費用</t>
    <rPh sb="6" eb="8">
      <t>セイヒン</t>
    </rPh>
    <rPh sb="8" eb="10">
      <t>ヒヨウ</t>
    </rPh>
    <phoneticPr fontId="4"/>
  </si>
  <si>
    <t>ソフトウェア製品保守費</t>
    <rPh sb="6" eb="8">
      <t>セイヒン</t>
    </rPh>
    <rPh sb="8" eb="10">
      <t>ホシュ</t>
    </rPh>
    <rPh sb="10" eb="11">
      <t>ヒ</t>
    </rPh>
    <phoneticPr fontId="4"/>
  </si>
  <si>
    <t>データセンター賃借料</t>
    <rPh sb="7" eb="9">
      <t>チンシャク</t>
    </rPh>
    <rPh sb="9" eb="10">
      <t>リョウ</t>
    </rPh>
    <phoneticPr fontId="4"/>
  </si>
  <si>
    <t>年度展開</t>
    <rPh sb="0" eb="2">
      <t>ネンド</t>
    </rPh>
    <rPh sb="2" eb="4">
      <t>テンカイ</t>
    </rPh>
    <phoneticPr fontId="4"/>
  </si>
  <si>
    <t>設計開発費用</t>
    <rPh sb="0" eb="2">
      <t>セッケイ</t>
    </rPh>
    <rPh sb="2" eb="4">
      <t>カイハツ</t>
    </rPh>
    <rPh sb="4" eb="6">
      <t>ヒヨウ</t>
    </rPh>
    <phoneticPr fontId="4"/>
  </si>
  <si>
    <t>物品調達費用</t>
    <rPh sb="0" eb="2">
      <t>ブッピン</t>
    </rPh>
    <rPh sb="2" eb="4">
      <t>チョウタツ</t>
    </rPh>
    <rPh sb="4" eb="6">
      <t>ヒヨウ</t>
    </rPh>
    <phoneticPr fontId="4"/>
  </si>
  <si>
    <t>プロジェクト管理</t>
    <rPh sb="6" eb="8">
      <t>カンリ</t>
    </rPh>
    <phoneticPr fontId="4"/>
  </si>
  <si>
    <t>データ移行費用</t>
    <rPh sb="3" eb="5">
      <t>イコウ</t>
    </rPh>
    <rPh sb="5" eb="7">
      <t>ヒヨウ</t>
    </rPh>
    <phoneticPr fontId="4"/>
  </si>
  <si>
    <t>職員研修</t>
    <rPh sb="0" eb="2">
      <t>ショクイン</t>
    </rPh>
    <rPh sb="2" eb="4">
      <t>ケンシュウ</t>
    </rPh>
    <phoneticPr fontId="4"/>
  </si>
  <si>
    <t>開発環境</t>
    <rPh sb="0" eb="2">
      <t>カイハツ</t>
    </rPh>
    <rPh sb="2" eb="4">
      <t>カンキョウ</t>
    </rPh>
    <phoneticPr fontId="4"/>
  </si>
  <si>
    <t>H/W費用</t>
    <rPh sb="3" eb="5">
      <t>ヒヨウ</t>
    </rPh>
    <phoneticPr fontId="4"/>
  </si>
  <si>
    <t>運用委託費用</t>
    <rPh sb="0" eb="2">
      <t>ウンヨウ</t>
    </rPh>
    <rPh sb="2" eb="4">
      <t>イタク</t>
    </rPh>
    <rPh sb="4" eb="6">
      <t>ヒヨウ</t>
    </rPh>
    <phoneticPr fontId="4"/>
  </si>
  <si>
    <t>保守委託費用</t>
    <rPh sb="0" eb="2">
      <t>ホシュ</t>
    </rPh>
    <rPh sb="2" eb="4">
      <t>イタク</t>
    </rPh>
    <rPh sb="4" eb="6">
      <t>ヒヨウ</t>
    </rPh>
    <phoneticPr fontId="4"/>
  </si>
  <si>
    <t>基盤設計開発・運用設計</t>
    <rPh sb="0" eb="2">
      <t>キバン</t>
    </rPh>
    <rPh sb="2" eb="4">
      <t>セッケイ</t>
    </rPh>
    <rPh sb="4" eb="6">
      <t>カイハツ</t>
    </rPh>
    <rPh sb="7" eb="9">
      <t>ウンヨウ</t>
    </rPh>
    <rPh sb="9" eb="11">
      <t>セッケイ</t>
    </rPh>
    <phoneticPr fontId="4"/>
  </si>
  <si>
    <t>業務アプリ設計開発</t>
    <rPh sb="0" eb="2">
      <t>ギョウム</t>
    </rPh>
    <rPh sb="5" eb="7">
      <t>セッケイ</t>
    </rPh>
    <rPh sb="7" eb="9">
      <t>カイハツ</t>
    </rPh>
    <phoneticPr fontId="4"/>
  </si>
  <si>
    <t>-</t>
    <phoneticPr fontId="4"/>
  </si>
  <si>
    <t>　　パッケージ費用</t>
    <phoneticPr fontId="4"/>
  </si>
  <si>
    <t>-</t>
    <phoneticPr fontId="4"/>
  </si>
  <si>
    <t>費用</t>
    <rPh sb="0" eb="2">
      <t>ヒヨウ</t>
    </rPh>
    <phoneticPr fontId="4"/>
  </si>
  <si>
    <t xml:space="preserve">　　カスタマイズ費用 </t>
    <rPh sb="8" eb="10">
      <t>ヒヨウ</t>
    </rPh>
    <phoneticPr fontId="4"/>
  </si>
  <si>
    <t>単価</t>
    <rPh sb="0" eb="2">
      <t>タンカ</t>
    </rPh>
    <phoneticPr fontId="4"/>
  </si>
  <si>
    <t>（単位：円）</t>
    <rPh sb="1" eb="3">
      <t>タンイ</t>
    </rPh>
    <rPh sb="4" eb="5">
      <t>エン</t>
    </rPh>
    <phoneticPr fontId="4"/>
  </si>
  <si>
    <t>ライセンス</t>
    <phoneticPr fontId="4"/>
  </si>
  <si>
    <t>システムエンジニア１(SE1)</t>
    <phoneticPr fontId="4"/>
  </si>
  <si>
    <t>システムエンジニア２(SE2)</t>
    <phoneticPr fontId="4"/>
  </si>
  <si>
    <t>プロジェクトマネージャ(PM)</t>
    <phoneticPr fontId="4"/>
  </si>
  <si>
    <t>１テーブルあたり２人日必要と想定。ただし、５万件以上のテーブルについては、５万件ごとに２人日を追加</t>
    <phoneticPr fontId="4"/>
  </si>
  <si>
    <t>プログラマ(PG)</t>
    <phoneticPr fontId="4"/>
  </si>
  <si>
    <t>PC３台、開発ソフト等</t>
    <rPh sb="3" eb="4">
      <t>ダイ</t>
    </rPh>
    <rPh sb="5" eb="7">
      <t>カイハツ</t>
    </rPh>
    <rPh sb="10" eb="11">
      <t>トウ</t>
    </rPh>
    <phoneticPr fontId="4"/>
  </si>
  <si>
    <t>-</t>
    <phoneticPr fontId="4"/>
  </si>
  <si>
    <t xml:space="preserve">弊社パッケージEXZ  </t>
    <rPh sb="0" eb="2">
      <t>ヘイシャ</t>
    </rPh>
    <phoneticPr fontId="4"/>
  </si>
  <si>
    <t xml:space="preserve">弊社パッケージEXZ  オプションA </t>
    <rPh sb="0" eb="2">
      <t>ヘイシャ</t>
    </rPh>
    <phoneticPr fontId="4"/>
  </si>
  <si>
    <t>適用</t>
    <rPh sb="0" eb="2">
      <t>テキヨウ</t>
    </rPh>
    <phoneticPr fontId="4"/>
  </si>
  <si>
    <t>数量(単位）</t>
    <rPh sb="0" eb="2">
      <t>スウリョウ</t>
    </rPh>
    <rPh sb="3" eb="5">
      <t>タンイ</t>
    </rPh>
    <phoneticPr fontId="4"/>
  </si>
  <si>
    <t>台</t>
    <rPh sb="0" eb="1">
      <t>ダイ</t>
    </rPh>
    <phoneticPr fontId="4"/>
  </si>
  <si>
    <t>○○製UPS  U-1500</t>
    <rPh sb="2" eb="3">
      <t>セイ</t>
    </rPh>
    <phoneticPr fontId="4"/>
  </si>
  <si>
    <t>1500VA</t>
    <phoneticPr fontId="4"/>
  </si>
  <si>
    <t>○○製ノートＰＣ　N-100</t>
    <rPh sb="2" eb="3">
      <t>セイ</t>
    </rPh>
    <phoneticPr fontId="4"/>
  </si>
  <si>
    <t>Core2Duo 1.66GHz、メモリ1GB、HDD80GB</t>
    <phoneticPr fontId="4"/>
  </si>
  <si>
    <t>○○製ラベルプリンタ　R-100</t>
    <rPh sb="2" eb="3">
      <t>セイ</t>
    </rPh>
    <phoneticPr fontId="4"/>
  </si>
  <si>
    <t>○○製レーザプリンタ　L-100</t>
    <rPh sb="2" eb="3">
      <t>セイ</t>
    </rPh>
    <phoneticPr fontId="4"/>
  </si>
  <si>
    <t>ハード構成、ソフト構成、運用監視設計等。ソフトウェア製品のインストール作業を含む</t>
    <rPh sb="3" eb="5">
      <t>コウセイ</t>
    </rPh>
    <rPh sb="9" eb="11">
      <t>コウセイ</t>
    </rPh>
    <rPh sb="12" eb="14">
      <t>ウンヨウ</t>
    </rPh>
    <rPh sb="14" eb="16">
      <t>カンシ</t>
    </rPh>
    <rPh sb="16" eb="18">
      <t>セッケイ</t>
    </rPh>
    <rPh sb="18" eb="19">
      <t>トウ</t>
    </rPh>
    <rPh sb="26" eb="28">
      <t>セイヒン</t>
    </rPh>
    <rPh sb="35" eb="37">
      <t>サギョウ</t>
    </rPh>
    <rPh sb="38" eb="39">
      <t>フク</t>
    </rPh>
    <phoneticPr fontId="4"/>
  </si>
  <si>
    <t>H/W費用の5%を想定</t>
    <rPh sb="3" eb="5">
      <t>ヒヨウ</t>
    </rPh>
    <rPh sb="9" eb="11">
      <t>ソウテイ</t>
    </rPh>
    <phoneticPr fontId="4"/>
  </si>
  <si>
    <t>processor</t>
    <phoneticPr fontId="4"/>
  </si>
  <si>
    <t>Oracle 10g DB Standard Edition One</t>
    <phoneticPr fontId="4"/>
  </si>
  <si>
    <t>○○製ラック</t>
    <rPh sb="2" eb="3">
      <t>セイ</t>
    </rPh>
    <phoneticPr fontId="4"/>
  </si>
  <si>
    <t>PowerChute Business Edition Basic 7.0</t>
    <phoneticPr fontId="4"/>
  </si>
  <si>
    <t>デュアルコアXeon 2.0GHz、メモリ4GB、HDD290GB(RAID-5)、AIT2搭載、WindowsServer2003</t>
    <rPh sb="46" eb="48">
      <t>トウサイ</t>
    </rPh>
    <phoneticPr fontId="4"/>
  </si>
  <si>
    <t>BrightStore ARCServe Backup r11.5 for Oracle</t>
    <phoneticPr fontId="4"/>
  </si>
  <si>
    <t>BrightStore ARCServe Backup r11.5 for Windows</t>
    <phoneticPr fontId="4"/>
  </si>
  <si>
    <t>ServerProtect V5</t>
    <phoneticPr fontId="4"/>
  </si>
  <si>
    <t>Microsoft WindowsServer2003　5CAL</t>
    <phoneticPr fontId="4"/>
  </si>
  <si>
    <t>ライセンス</t>
    <phoneticPr fontId="4"/>
  </si>
  <si>
    <t>セット</t>
    <phoneticPr fontId="4"/>
  </si>
  <si>
    <t>○○製サーバIA-200</t>
    <rPh sb="2" eb="3">
      <t>セイ</t>
    </rPh>
    <phoneticPr fontId="4"/>
  </si>
  <si>
    <t>20Uサイズ</t>
    <phoneticPr fontId="4"/>
  </si>
  <si>
    <t>○○製　システム監視ツール　K-100</t>
    <rPh sb="2" eb="3">
      <t>セイ</t>
    </rPh>
    <rPh sb="8" eb="10">
      <t>カンシ</t>
    </rPh>
    <phoneticPr fontId="4"/>
  </si>
  <si>
    <t>　　付帯作業等</t>
    <rPh sb="2" eb="4">
      <t>フタイ</t>
    </rPh>
    <rPh sb="4" eb="6">
      <t>サギョウ</t>
    </rPh>
    <rPh sb="6" eb="7">
      <t>トウ</t>
    </rPh>
    <phoneticPr fontId="4"/>
  </si>
  <si>
    <t>設計開発</t>
    <rPh sb="0" eb="2">
      <t>セッケイ</t>
    </rPh>
    <rPh sb="2" eb="4">
      <t>カイハツ</t>
    </rPh>
    <phoneticPr fontId="4"/>
  </si>
  <si>
    <t>単位：円</t>
    <rPh sb="0" eb="2">
      <t>タンイ</t>
    </rPh>
    <rPh sb="3" eb="4">
      <t>エン</t>
    </rPh>
    <phoneticPr fontId="4"/>
  </si>
  <si>
    <t>機器搬入・設置設定費用</t>
    <phoneticPr fontId="4"/>
  </si>
  <si>
    <t>運用管理</t>
    <rPh sb="0" eb="2">
      <t>ウンヨウ</t>
    </rPh>
    <rPh sb="2" eb="4">
      <t>カンリ</t>
    </rPh>
    <phoneticPr fontId="4"/>
  </si>
  <si>
    <t>運用管理作業</t>
    <rPh sb="0" eb="2">
      <t>ウンヨウ</t>
    </rPh>
    <rPh sb="2" eb="4">
      <t>カンリ</t>
    </rPh>
    <rPh sb="4" eb="6">
      <t>サギョウ</t>
    </rPh>
    <phoneticPr fontId="4"/>
  </si>
  <si>
    <t>（年額）</t>
    <rPh sb="1" eb="3">
      <t>ネンガク</t>
    </rPh>
    <phoneticPr fontId="4"/>
  </si>
  <si>
    <t>運用保守業務内容より、月あたり7人日の作業と想定。</t>
    <rPh sb="0" eb="2">
      <t>ウンヨウ</t>
    </rPh>
    <rPh sb="2" eb="4">
      <t>ホシュ</t>
    </rPh>
    <rPh sb="4" eb="6">
      <t>ギョウム</t>
    </rPh>
    <rPh sb="6" eb="8">
      <t>ナイヨウ</t>
    </rPh>
    <rPh sb="11" eb="12">
      <t>ツキ</t>
    </rPh>
    <rPh sb="16" eb="18">
      <t>ニンニチ</t>
    </rPh>
    <rPh sb="19" eb="21">
      <t>サギョウ</t>
    </rPh>
    <rPh sb="22" eb="24">
      <t>ソウテイ</t>
    </rPh>
    <phoneticPr fontId="4"/>
  </si>
  <si>
    <t>保守費年額</t>
    <rPh sb="0" eb="3">
      <t>ホシュヒ</t>
    </rPh>
    <rPh sb="3" eb="5">
      <t>ネンガク</t>
    </rPh>
    <phoneticPr fontId="4"/>
  </si>
  <si>
    <t>-</t>
    <phoneticPr fontId="4"/>
  </si>
  <si>
    <t>（買取価格）</t>
    <phoneticPr fontId="4"/>
  </si>
  <si>
    <t>システムエンジニア２(SE2)</t>
    <phoneticPr fontId="4"/>
  </si>
  <si>
    <t>　　パッケージ費用</t>
    <phoneticPr fontId="4"/>
  </si>
  <si>
    <t>ヘルプデスク</t>
    <phoneticPr fontId="4"/>
  </si>
  <si>
    <t>カスタマイズは１機能あたり、SE1:0.1人月、SE2：0.2人月、PG：0.2人月必要</t>
    <rPh sb="8" eb="10">
      <t>キノウ</t>
    </rPh>
    <rPh sb="42" eb="44">
      <t>ヒツヨウ</t>
    </rPh>
    <phoneticPr fontId="4"/>
  </si>
  <si>
    <t>追加開発は１機能あたり、SE1:0.1人月、SE2:0.4人月、PG：0.4人月必要</t>
    <rPh sb="0" eb="2">
      <t>ツイカ</t>
    </rPh>
    <rPh sb="2" eb="4">
      <t>カイハツ</t>
    </rPh>
    <rPh sb="6" eb="8">
      <t>キノウ</t>
    </rPh>
    <rPh sb="40" eb="42">
      <t>ヒツヨウ</t>
    </rPh>
    <phoneticPr fontId="4"/>
  </si>
  <si>
    <t>研修シナリオ設計,テキスト作成,環境構築・ﾃﾞｰﾀｾｯﾄｱｯﾌﾟで1人月を想定。講師7日間を想定</t>
  </si>
  <si>
    <t>人月</t>
    <rPh sb="0" eb="1">
      <t>ニン</t>
    </rPh>
    <rPh sb="1" eb="2">
      <t>ゲツ</t>
    </rPh>
    <phoneticPr fontId="4"/>
  </si>
  <si>
    <t>根拠／説明等</t>
    <rPh sb="0" eb="2">
      <t>コンキョ</t>
    </rPh>
    <rPh sb="3" eb="5">
      <t>セツメイ</t>
    </rPh>
    <rPh sb="5" eb="6">
      <t>トウ</t>
    </rPh>
    <phoneticPr fontId="4"/>
  </si>
  <si>
    <t>全工数の10%(人月)を想定</t>
    <rPh sb="0" eb="1">
      <t>ゼン</t>
    </rPh>
    <rPh sb="1" eb="3">
      <t>コウスウ</t>
    </rPh>
    <rPh sb="8" eb="9">
      <t>ニン</t>
    </rPh>
    <rPh sb="9" eb="10">
      <t>ゲツ</t>
    </rPh>
    <rPh sb="12" eb="14">
      <t>ソウテイ</t>
    </rPh>
    <phoneticPr fontId="4"/>
  </si>
  <si>
    <t>基本パッケージ。端末台数分のライセンスが必要</t>
    <rPh sb="0" eb="2">
      <t>キホン</t>
    </rPh>
    <rPh sb="8" eb="10">
      <t>タンマツ</t>
    </rPh>
    <rPh sb="10" eb="12">
      <t>ダイスウ</t>
    </rPh>
    <rPh sb="12" eb="13">
      <t>ブン</t>
    </rPh>
    <rPh sb="20" eb="22">
      <t>ヒツヨウ</t>
    </rPh>
    <phoneticPr fontId="4"/>
  </si>
  <si>
    <t>○○に関する機能は、オプションAが必要</t>
    <rPh sb="3" eb="4">
      <t>カン</t>
    </rPh>
    <rPh sb="6" eb="8">
      <t>キノウ</t>
    </rPh>
    <rPh sb="17" eb="19">
      <t>ヒツヨウ</t>
    </rPh>
    <phoneticPr fontId="4"/>
  </si>
  <si>
    <t>データ抽出費用</t>
    <rPh sb="3" eb="5">
      <t>チュウシュツ</t>
    </rPh>
    <rPh sb="5" eb="7">
      <t>ヒヨウ</t>
    </rPh>
    <phoneticPr fontId="4"/>
  </si>
  <si>
    <t>機器の撤去及データ破壊費用</t>
    <rPh sb="0" eb="2">
      <t>キキ</t>
    </rPh>
    <rPh sb="3" eb="5">
      <t>テッキョ</t>
    </rPh>
    <rPh sb="5" eb="6">
      <t>オヨ</t>
    </rPh>
    <rPh sb="9" eb="11">
      <t>ハカイ</t>
    </rPh>
    <rPh sb="11" eb="13">
      <t>ヒヨウ</t>
    </rPh>
    <phoneticPr fontId="4"/>
  </si>
  <si>
    <t>契約満了時費用</t>
    <rPh sb="0" eb="2">
      <t>ケイヤク</t>
    </rPh>
    <rPh sb="2" eb="4">
      <t>マンリョウ</t>
    </rPh>
    <rPh sb="4" eb="5">
      <t>ジ</t>
    </rPh>
    <rPh sb="5" eb="7">
      <t>ヒヨウ</t>
    </rPh>
    <phoneticPr fontId="4"/>
  </si>
  <si>
    <t>機器の撤去及びデータ破壊費用</t>
    <rPh sb="0" eb="2">
      <t>キキ</t>
    </rPh>
    <rPh sb="3" eb="5">
      <t>テッキョ</t>
    </rPh>
    <rPh sb="5" eb="6">
      <t>オヨ</t>
    </rPh>
    <rPh sb="10" eb="12">
      <t>ハカイ</t>
    </rPh>
    <rPh sb="12" eb="14">
      <t>ヒヨウ</t>
    </rPh>
    <phoneticPr fontId="4"/>
  </si>
  <si>
    <t>○○機能と××機能はカスタマイズ対応、△△機能は基本パッケージの運用で対応可能と想定</t>
    <rPh sb="7" eb="9">
      <t>キノウ</t>
    </rPh>
    <rPh sb="16" eb="18">
      <t>タイオウ</t>
    </rPh>
    <rPh sb="24" eb="26">
      <t>キホン</t>
    </rPh>
    <rPh sb="32" eb="34">
      <t>ウンヨウ</t>
    </rPh>
    <rPh sb="35" eb="37">
      <t>タイオウ</t>
    </rPh>
    <rPh sb="37" eb="39">
      <t>カノウ</t>
    </rPh>
    <phoneticPr fontId="4"/>
  </si>
  <si>
    <t>データセンター賃借料</t>
    <rPh sb="7" eb="10">
      <t>チンシャクリョウ</t>
    </rPh>
    <phoneticPr fontId="4"/>
  </si>
  <si>
    <t>ヘルプデスク</t>
    <phoneticPr fontId="4"/>
  </si>
  <si>
    <t>　　パッケージ費用</t>
    <phoneticPr fontId="4"/>
  </si>
  <si>
    <t>-</t>
    <phoneticPr fontId="4"/>
  </si>
  <si>
    <t>-</t>
    <phoneticPr fontId="4"/>
  </si>
  <si>
    <t>（買取価格）</t>
    <phoneticPr fontId="4"/>
  </si>
  <si>
    <t>-</t>
    <phoneticPr fontId="4"/>
  </si>
  <si>
    <t>計（税込み）</t>
    <rPh sb="0" eb="1">
      <t>ケイ</t>
    </rPh>
    <rPh sb="2" eb="4">
      <t>ゼイコ</t>
    </rPh>
    <phoneticPr fontId="4"/>
  </si>
  <si>
    <t>計</t>
    <rPh sb="0" eb="1">
      <t>ケイ</t>
    </rPh>
    <phoneticPr fontId="4"/>
  </si>
  <si>
    <t>三重県立図書館システム更新にかかる基本方針</t>
    <rPh sb="0" eb="4">
      <t>ミエケンリツ</t>
    </rPh>
    <rPh sb="4" eb="7">
      <t>トショカン</t>
    </rPh>
    <rPh sb="11" eb="13">
      <t>コウシン</t>
    </rPh>
    <rPh sb="17" eb="19">
      <t>キホン</t>
    </rPh>
    <rPh sb="19" eb="21">
      <t>ホウシン</t>
    </rPh>
    <phoneticPr fontId="4"/>
  </si>
  <si>
    <t>実現方法</t>
    <rPh sb="0" eb="2">
      <t>ジツゲン</t>
    </rPh>
    <rPh sb="2" eb="4">
      <t>ホウホウ</t>
    </rPh>
    <phoneticPr fontId="4"/>
  </si>
  <si>
    <t>カスタマイズの際の工数（人月表記）</t>
    <rPh sb="7" eb="8">
      <t>サイ</t>
    </rPh>
    <rPh sb="9" eb="11">
      <t>コウスウ</t>
    </rPh>
    <rPh sb="12" eb="14">
      <t>ニンゲツ</t>
    </rPh>
    <rPh sb="14" eb="16">
      <t>ヒョウキ</t>
    </rPh>
    <phoneticPr fontId="4"/>
  </si>
  <si>
    <t>（単位：円）</t>
    <phoneticPr fontId="4"/>
  </si>
  <si>
    <t>プログラマ</t>
    <phoneticPr fontId="4"/>
  </si>
  <si>
    <t>システム
エンジニア2</t>
    <phoneticPr fontId="4"/>
  </si>
  <si>
    <t>システム
エンジニア1</t>
    <phoneticPr fontId="4"/>
  </si>
  <si>
    <t>プロジェクト
マネージャ</t>
    <phoneticPr fontId="4"/>
  </si>
  <si>
    <t>提案書
該当
ページ</t>
    <rPh sb="0" eb="3">
      <t>テイアンショ</t>
    </rPh>
    <rPh sb="4" eb="6">
      <t>ガイトウ</t>
    </rPh>
    <phoneticPr fontId="4"/>
  </si>
  <si>
    <t>その他</t>
    <rPh sb="2" eb="3">
      <t>タ</t>
    </rPh>
    <phoneticPr fontId="5"/>
  </si>
  <si>
    <t>パッケージ保守費用</t>
  </si>
  <si>
    <t>H/W保守費</t>
  </si>
  <si>
    <t>H/W保守費</t>
    <phoneticPr fontId="4"/>
  </si>
  <si>
    <t>パッケージ保守費用</t>
    <phoneticPr fontId="4"/>
  </si>
  <si>
    <t>項番16から22までの保守費年額の計。　本番稼働時から発生します。</t>
    <rPh sb="0" eb="2">
      <t>コウバン</t>
    </rPh>
    <rPh sb="11" eb="13">
      <t>ホシュ</t>
    </rPh>
    <rPh sb="13" eb="14">
      <t>ヒ</t>
    </rPh>
    <rPh sb="14" eb="16">
      <t>ネンガク</t>
    </rPh>
    <rPh sb="17" eb="18">
      <t>ケイ</t>
    </rPh>
    <rPh sb="20" eb="22">
      <t>ホンバン</t>
    </rPh>
    <rPh sb="22" eb="25">
      <t>カドウジ</t>
    </rPh>
    <rPh sb="27" eb="29">
      <t>ハッセイ</t>
    </rPh>
    <phoneticPr fontId="4"/>
  </si>
  <si>
    <t>項番23から29までの保守費年額の計。　本番稼働時から発生します。</t>
    <rPh sb="0" eb="2">
      <t>コウバン</t>
    </rPh>
    <rPh sb="11" eb="13">
      <t>ホシュ</t>
    </rPh>
    <rPh sb="13" eb="14">
      <t>ヒ</t>
    </rPh>
    <rPh sb="14" eb="16">
      <t>ネンガク</t>
    </rPh>
    <rPh sb="17" eb="18">
      <t>ケイ</t>
    </rPh>
    <rPh sb="20" eb="22">
      <t>ホンバン</t>
    </rPh>
    <rPh sb="22" eb="25">
      <t>カドウジ</t>
    </rPh>
    <rPh sb="27" eb="29">
      <t>ハッセイ</t>
    </rPh>
    <phoneticPr fontId="4"/>
  </si>
  <si>
    <t>項番2から12までの保守費年額の計。　本番稼働時から発生します。</t>
    <rPh sb="0" eb="2">
      <t>コウバン</t>
    </rPh>
    <rPh sb="10" eb="12">
      <t>ホシュ</t>
    </rPh>
    <rPh sb="12" eb="13">
      <t>ヒ</t>
    </rPh>
    <rPh sb="13" eb="15">
      <t>ネンガク</t>
    </rPh>
    <rPh sb="16" eb="17">
      <t>ケイ</t>
    </rPh>
    <rPh sb="19" eb="21">
      <t>ホンバン</t>
    </rPh>
    <rPh sb="21" eb="23">
      <t>カドウ</t>
    </rPh>
    <rPh sb="23" eb="24">
      <t>ドキ</t>
    </rPh>
    <rPh sb="26" eb="28">
      <t>ハッセイ</t>
    </rPh>
    <phoneticPr fontId="4"/>
  </si>
  <si>
    <t>パッケージ保守費</t>
    <phoneticPr fontId="4"/>
  </si>
  <si>
    <t>H/W保守費</t>
    <phoneticPr fontId="4"/>
  </si>
  <si>
    <t>件名</t>
    <rPh sb="0" eb="2">
      <t>ケンメイ</t>
    </rPh>
    <phoneticPr fontId="5"/>
  </si>
  <si>
    <t>見積事業者名</t>
    <rPh sb="0" eb="2">
      <t>ミツ</t>
    </rPh>
    <rPh sb="2" eb="5">
      <t>ジギョウシャ</t>
    </rPh>
    <rPh sb="5" eb="6">
      <t>メイ</t>
    </rPh>
    <phoneticPr fontId="5"/>
  </si>
  <si>
    <t>運用保守期間</t>
    <rPh sb="0" eb="2">
      <t>ウンヨウ</t>
    </rPh>
    <rPh sb="2" eb="4">
      <t>ホシュ</t>
    </rPh>
    <rPh sb="4" eb="6">
      <t>キカン</t>
    </rPh>
    <phoneticPr fontId="5"/>
  </si>
  <si>
    <t>項目</t>
    <rPh sb="0" eb="2">
      <t>コウモク</t>
    </rPh>
    <phoneticPr fontId="5"/>
  </si>
  <si>
    <t>金額</t>
    <rPh sb="0" eb="2">
      <t>キンガク</t>
    </rPh>
    <phoneticPr fontId="5"/>
  </si>
  <si>
    <t>備考</t>
    <rPh sb="0" eb="2">
      <t>ビコウ</t>
    </rPh>
    <phoneticPr fontId="5"/>
  </si>
  <si>
    <t>計（税抜き）</t>
    <rPh sb="0" eb="1">
      <t>ケイ</t>
    </rPh>
    <rPh sb="2" eb="3">
      <t>ゼイ</t>
    </rPh>
    <rPh sb="3" eb="4">
      <t>ヌ</t>
    </rPh>
    <phoneticPr fontId="5"/>
  </si>
  <si>
    <t>計（税込み）</t>
    <rPh sb="0" eb="1">
      <t>ケイ</t>
    </rPh>
    <rPh sb="2" eb="4">
      <t>ゼイコ</t>
    </rPh>
    <phoneticPr fontId="5"/>
  </si>
  <si>
    <t>1</t>
    <phoneticPr fontId="5"/>
  </si>
  <si>
    <t>2</t>
    <phoneticPr fontId="5"/>
  </si>
  <si>
    <t>見積事業者住所</t>
    <rPh sb="0" eb="2">
      <t>ミツ</t>
    </rPh>
    <rPh sb="2" eb="5">
      <t>ジギョウシャ</t>
    </rPh>
    <rPh sb="5" eb="7">
      <t>ジュウショ</t>
    </rPh>
    <phoneticPr fontId="5"/>
  </si>
  <si>
    <t>3 作成者所属部署・
　 役職・氏名</t>
    <rPh sb="2" eb="5">
      <t>サクセイシャ</t>
    </rPh>
    <rPh sb="5" eb="7">
      <t>ショゾク</t>
    </rPh>
    <rPh sb="7" eb="9">
      <t>ブショ</t>
    </rPh>
    <rPh sb="13" eb="15">
      <t>ヤクショク</t>
    </rPh>
    <rPh sb="16" eb="18">
      <t>シメイ</t>
    </rPh>
    <phoneticPr fontId="5"/>
  </si>
  <si>
    <t>4</t>
    <phoneticPr fontId="5"/>
  </si>
  <si>
    <t>三重県立図書館 総合情報システム再構築　委託</t>
    <rPh sb="0" eb="4">
      <t>ミエケンリツ</t>
    </rPh>
    <rPh sb="4" eb="7">
      <t>トショカン</t>
    </rPh>
    <rPh sb="8" eb="10">
      <t>ソウゴウ</t>
    </rPh>
    <rPh sb="10" eb="12">
      <t>ジョウホウ</t>
    </rPh>
    <rPh sb="16" eb="17">
      <t>サイ</t>
    </rPh>
    <rPh sb="17" eb="19">
      <t>コウチク</t>
    </rPh>
    <rPh sb="20" eb="22">
      <t>イタク</t>
    </rPh>
    <phoneticPr fontId="5"/>
  </si>
  <si>
    <t>契約締結から運用開始まで想定される期間（※１）</t>
    <phoneticPr fontId="5"/>
  </si>
  <si>
    <t>※1：契約締結から、機器調達／システム設計開発／各種テスト／データ移行／試行運用を経て本番運用を開始するまでの期間</t>
    <rPh sb="3" eb="5">
      <t>ケイヤク</t>
    </rPh>
    <rPh sb="5" eb="7">
      <t>テイケツ</t>
    </rPh>
    <rPh sb="24" eb="26">
      <t>カクシュ</t>
    </rPh>
    <rPh sb="33" eb="35">
      <t>イコウ</t>
    </rPh>
    <rPh sb="36" eb="38">
      <t>シコウ</t>
    </rPh>
    <rPh sb="38" eb="40">
      <t>ウンヨウ</t>
    </rPh>
    <rPh sb="41" eb="42">
      <t>ヘ</t>
    </rPh>
    <rPh sb="43" eb="45">
      <t>ホンバン</t>
    </rPh>
    <rPh sb="45" eb="47">
      <t>ウンヨウ</t>
    </rPh>
    <rPh sb="48" eb="50">
      <t>カイシ</t>
    </rPh>
    <rPh sb="55" eb="57">
      <t>キカン</t>
    </rPh>
    <phoneticPr fontId="5"/>
  </si>
  <si>
    <t>ヶ月</t>
    <rPh sb="1" eb="2">
      <t>ゲツ</t>
    </rPh>
    <phoneticPr fontId="5"/>
  </si>
  <si>
    <t>設計開発</t>
    <rPh sb="0" eb="2">
      <t>セッケイ</t>
    </rPh>
    <rPh sb="2" eb="4">
      <t>カイハツ</t>
    </rPh>
    <phoneticPr fontId="5"/>
  </si>
  <si>
    <t>物品調達</t>
    <rPh sb="0" eb="2">
      <t>ブッピン</t>
    </rPh>
    <rPh sb="2" eb="4">
      <t>チョウタツ</t>
    </rPh>
    <phoneticPr fontId="5"/>
  </si>
  <si>
    <t>運用委託</t>
    <rPh sb="0" eb="2">
      <t>ウンヨウ</t>
    </rPh>
    <rPh sb="2" eb="4">
      <t>イタク</t>
    </rPh>
    <phoneticPr fontId="5"/>
  </si>
  <si>
    <t>保守委託</t>
    <rPh sb="0" eb="2">
      <t>ホシュ</t>
    </rPh>
    <rPh sb="2" eb="4">
      <t>イタク</t>
    </rPh>
    <phoneticPr fontId="5"/>
  </si>
  <si>
    <t>契約満了時作業</t>
    <rPh sb="0" eb="2">
      <t>ケイヤク</t>
    </rPh>
    <rPh sb="2" eb="4">
      <t>マンリョウ</t>
    </rPh>
    <rPh sb="4" eb="5">
      <t>ジ</t>
    </rPh>
    <rPh sb="5" eb="7">
      <t>サギョウ</t>
    </rPh>
    <phoneticPr fontId="5"/>
  </si>
  <si>
    <t>基本情報</t>
    <rPh sb="0" eb="2">
      <t>キホン</t>
    </rPh>
    <rPh sb="2" eb="4">
      <t>ジョウホウ</t>
    </rPh>
    <phoneticPr fontId="5"/>
  </si>
  <si>
    <t>履行期間</t>
    <rPh sb="0" eb="2">
      <t>リコウ</t>
    </rPh>
    <rPh sb="2" eb="4">
      <t>キカン</t>
    </rPh>
    <phoneticPr fontId="5"/>
  </si>
  <si>
    <t>見積額</t>
    <rPh sb="0" eb="2">
      <t>ミツ</t>
    </rPh>
    <rPh sb="2" eb="3">
      <t>ガク</t>
    </rPh>
    <phoneticPr fontId="5"/>
  </si>
  <si>
    <t>見積前提</t>
    <rPh sb="0" eb="2">
      <t>ミツ</t>
    </rPh>
    <rPh sb="2" eb="4">
      <t>ゼンテイ</t>
    </rPh>
    <phoneticPr fontId="5"/>
  </si>
  <si>
    <t>ヘルプデスク</t>
  </si>
  <si>
    <t>導入費
（税抜）</t>
    <rPh sb="0" eb="2">
      <t>ドウニュウ</t>
    </rPh>
    <rPh sb="2" eb="3">
      <t>ヒ</t>
    </rPh>
    <rPh sb="5" eb="7">
      <t>ゼイヌキ</t>
    </rPh>
    <phoneticPr fontId="4"/>
  </si>
  <si>
    <t>提案内容</t>
    <rPh sb="0" eb="2">
      <t>テイアン</t>
    </rPh>
    <rPh sb="2" eb="4">
      <t>ナイヨウ</t>
    </rPh>
    <phoneticPr fontId="4"/>
  </si>
  <si>
    <t>保守費
（年額・税抜）</t>
    <rPh sb="0" eb="2">
      <t>ホシュ</t>
    </rPh>
    <rPh sb="2" eb="3">
      <t>ヒ</t>
    </rPh>
    <rPh sb="5" eb="7">
      <t>ネンガク</t>
    </rPh>
    <rPh sb="8" eb="10">
      <t>ゼイヌキ</t>
    </rPh>
    <phoneticPr fontId="4"/>
  </si>
  <si>
    <t>令和　　年　月から令和　　年　月までの　　ヶ月</t>
    <rPh sb="0" eb="2">
      <t>レイワ</t>
    </rPh>
    <rPh sb="4" eb="5">
      <t>ネン</t>
    </rPh>
    <rPh sb="6" eb="7">
      <t>ツキ</t>
    </rPh>
    <rPh sb="9" eb="11">
      <t>レイワ</t>
    </rPh>
    <rPh sb="22" eb="23">
      <t>ゲツ</t>
    </rPh>
    <phoneticPr fontId="5"/>
  </si>
  <si>
    <t>R8年度</t>
    <rPh sb="2" eb="4">
      <t>ネンド</t>
    </rPh>
    <phoneticPr fontId="4"/>
  </si>
  <si>
    <t>R9年度</t>
    <rPh sb="2" eb="4">
      <t>ネンド</t>
    </rPh>
    <phoneticPr fontId="4"/>
  </si>
  <si>
    <t>R10年度</t>
    <rPh sb="3" eb="5">
      <t>ネンド</t>
    </rPh>
    <phoneticPr fontId="4"/>
  </si>
  <si>
    <t>R11年度</t>
    <rPh sb="3" eb="5">
      <t>ネンド</t>
    </rPh>
    <phoneticPr fontId="4"/>
  </si>
  <si>
    <t>R12年度</t>
    <rPh sb="3" eb="5">
      <t>ネンド</t>
    </rPh>
    <phoneticPr fontId="4"/>
  </si>
  <si>
    <t>R13年度</t>
    <rPh sb="3" eb="5">
      <t>ネンド</t>
    </rPh>
    <phoneticPr fontId="4"/>
  </si>
  <si>
    <t>１　情報発信や図書館手続きのデジタル化を推進します</t>
    <rPh sb="2" eb="4">
      <t>ジョウホウ</t>
    </rPh>
    <rPh sb="4" eb="6">
      <t>ハッシン</t>
    </rPh>
    <rPh sb="7" eb="10">
      <t>トショカン</t>
    </rPh>
    <rPh sb="10" eb="12">
      <t>テツヅ</t>
    </rPh>
    <rPh sb="18" eb="19">
      <t>カ</t>
    </rPh>
    <rPh sb="20" eb="22">
      <t>スイシン</t>
    </rPh>
    <phoneticPr fontId="5"/>
  </si>
  <si>
    <t>２　県立図書館独自のデジタルアーカイブを構築します</t>
    <rPh sb="2" eb="4">
      <t>ケンリツ</t>
    </rPh>
    <rPh sb="4" eb="7">
      <t>トショカン</t>
    </rPh>
    <rPh sb="7" eb="9">
      <t>ドクジ</t>
    </rPh>
    <rPh sb="20" eb="22">
      <t>コウチク</t>
    </rPh>
    <phoneticPr fontId="5"/>
  </si>
  <si>
    <t>３　データを最大限に活用し、業務の効率化やサービスの向上につなげます</t>
    <rPh sb="6" eb="9">
      <t>サイダイゲン</t>
    </rPh>
    <rPh sb="10" eb="12">
      <t>カツヨウ</t>
    </rPh>
    <rPh sb="14" eb="16">
      <t>ギョウム</t>
    </rPh>
    <rPh sb="17" eb="20">
      <t>コウリツカ</t>
    </rPh>
    <rPh sb="26" eb="28">
      <t>コウジョウ</t>
    </rPh>
    <phoneticPr fontId="5"/>
  </si>
  <si>
    <t>図書館アプリの導入</t>
    <phoneticPr fontId="5"/>
  </si>
  <si>
    <t>SNSとの連携</t>
    <rPh sb="5" eb="7">
      <t>レンケイ</t>
    </rPh>
    <phoneticPr fontId="5"/>
  </si>
  <si>
    <t>電子申請システムの導入</t>
    <phoneticPr fontId="4"/>
  </si>
  <si>
    <t>登録・更新・予約・貸出等図書館サービスのオンライン対応</t>
    <phoneticPr fontId="4"/>
  </si>
  <si>
    <t>その他</t>
    <rPh sb="2" eb="3">
      <t>タ</t>
    </rPh>
    <phoneticPr fontId="4"/>
  </si>
  <si>
    <t>データ管理機能や検索機能を備えた当館独自のデジタルアーカイブシステムの構築</t>
    <phoneticPr fontId="5"/>
  </si>
  <si>
    <t>図書館システムと連携し、資料の検索の一元化を可能にする</t>
    <rPh sb="0" eb="3">
      <t>トショカン</t>
    </rPh>
    <rPh sb="8" eb="10">
      <t>レンケイ</t>
    </rPh>
    <rPh sb="12" eb="14">
      <t>シリョウ</t>
    </rPh>
    <rPh sb="15" eb="17">
      <t>ケンサク</t>
    </rPh>
    <rPh sb="18" eb="21">
      <t>イチゲンカ</t>
    </rPh>
    <rPh sb="22" eb="24">
      <t>カノウ</t>
    </rPh>
    <phoneticPr fontId="5"/>
  </si>
  <si>
    <t>デジタル化機器の導入</t>
    <phoneticPr fontId="4"/>
  </si>
  <si>
    <t>資料のデジタル化の外注</t>
    <phoneticPr fontId="4"/>
  </si>
  <si>
    <t>BIツールの導入など、直感的な操作によるデータ取得を可能にする</t>
    <rPh sb="6" eb="8">
      <t>ドウニュウ</t>
    </rPh>
    <rPh sb="11" eb="14">
      <t>チョッカンテキ</t>
    </rPh>
    <rPh sb="15" eb="17">
      <t>ソウサ</t>
    </rPh>
    <rPh sb="23" eb="25">
      <t>シュトク</t>
    </rPh>
    <rPh sb="26" eb="28">
      <t>カノウ</t>
    </rPh>
    <phoneticPr fontId="5"/>
  </si>
  <si>
    <t>特定のフォーマットに縛られない、自由な帳票の作成を可能にする</t>
    <rPh sb="0" eb="2">
      <t>トクテイ</t>
    </rPh>
    <rPh sb="10" eb="11">
      <t>シバ</t>
    </rPh>
    <rPh sb="16" eb="18">
      <t>ジユウ</t>
    </rPh>
    <rPh sb="19" eb="21">
      <t>チョウヒョウ</t>
    </rPh>
    <rPh sb="22" eb="24">
      <t>サクセイ</t>
    </rPh>
    <rPh sb="25" eb="27">
      <t>カノウ</t>
    </rPh>
    <phoneticPr fontId="5"/>
  </si>
  <si>
    <t>システムにデータ統合機能を導入する</t>
    <phoneticPr fontId="4"/>
  </si>
  <si>
    <t>利用者行動情報の把握を可能にする</t>
    <phoneticPr fontId="4"/>
  </si>
  <si>
    <t>定期的な生データの提供</t>
    <phoneticPr fontId="4"/>
  </si>
  <si>
    <t>三重県立図書館システム更新にかかる基本方針</t>
    <phoneticPr fontId="4"/>
  </si>
  <si>
    <t>プログラム作成、テストデータ１回、本番データ2回抽出。</t>
    <rPh sb="5" eb="7">
      <t>サクセイ</t>
    </rPh>
    <rPh sb="15" eb="16">
      <t>カイ</t>
    </rPh>
    <rPh sb="17" eb="19">
      <t>ホンバン</t>
    </rPh>
    <rPh sb="23" eb="24">
      <t>カイ</t>
    </rPh>
    <rPh sb="24" eb="26">
      <t>チュウシュツ</t>
    </rPh>
    <phoneticPr fontId="4"/>
  </si>
  <si>
    <t>様式2-1　三重県立図書館 総合情報システム再構築　見積書</t>
    <rPh sb="0" eb="2">
      <t>ヨウシキ</t>
    </rPh>
    <phoneticPr fontId="28"/>
  </si>
  <si>
    <t>様式2-3　三重県立図書館 総合情報システム再構築　総費用年度別内訳表</t>
    <rPh sb="0" eb="2">
      <t>ヨウシキ</t>
    </rPh>
    <rPh sb="6" eb="10">
      <t>ミエケンリツ</t>
    </rPh>
    <rPh sb="10" eb="13">
      <t>トショカン</t>
    </rPh>
    <rPh sb="14" eb="16">
      <t>ソウゴウ</t>
    </rPh>
    <rPh sb="16" eb="18">
      <t>ジョウホウ</t>
    </rPh>
    <rPh sb="22" eb="23">
      <t>サイ</t>
    </rPh>
    <rPh sb="23" eb="25">
      <t>コウチク</t>
    </rPh>
    <phoneticPr fontId="4"/>
  </si>
  <si>
    <t>様式2-4　三重県立図書館 総合情報システム再構築　オプション及びカスタマイズ費用内訳</t>
    <rPh sb="0" eb="2">
      <t>ヨウシキ</t>
    </rPh>
    <rPh sb="31" eb="32">
      <t>オヨ</t>
    </rPh>
    <phoneticPr fontId="4"/>
  </si>
  <si>
    <t>様式2-2　三重県立図書館 総合情報システム再構築　見積書　内訳</t>
    <rPh sb="0" eb="2">
      <t>ヨウシキ</t>
    </rPh>
    <rPh sb="6" eb="13">
      <t>ミエケンリツトショカン</t>
    </rPh>
    <rPh sb="14" eb="16">
      <t>ソウゴウ</t>
    </rPh>
    <rPh sb="16" eb="18">
      <t>ジョウホウ</t>
    </rPh>
    <rPh sb="22" eb="25">
      <t>サイコウチク</t>
    </rPh>
    <rPh sb="26" eb="29">
      <t>ミツモリショ</t>
    </rPh>
    <rPh sb="30" eb="32">
      <t>ウチワケ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</si>
</sst>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5" formatCode="&quot;¥&quot;#,##0;&quot;¥&quot;\-#,##0"/>
    <numFmt numFmtId="176" formatCode="#,##0_ "/>
    <numFmt numFmtId="177" formatCode="#,##0_);[Red]\(#,##0\)"/>
    <numFmt numFmtId="178" formatCode="#,##0.0;[Red]\-#,##0.0"/>
    <numFmt numFmtId="179" formatCode="#,##0.00\ &quot;人月&quot;"/>
    <numFmt numFmtId="180" formatCode="&quot;単価: &quot;#,##0\ &quot;円&quot;"/>
  </numFmts>
  <fonts count="34">
    <font>
      <sz val="11"/>
      <name val="明朝"/>
      <family val="1"/>
      <charset val="128"/>
    </font>
    <font>
      <sz val="11"/>
      <name val="明朝"/>
      <family val="1"/>
      <charset val="128"/>
    </font>
    <font>
      <sz val="11"/>
      <name val="ＭＳ Ｐゴシック"/>
      <family val="3"/>
    </font>
    <font>
      <sz val="9"/>
      <name val="ＭＳ Ｐゴシック"/>
      <family val="3"/>
    </font>
    <font>
      <sz val="9"/>
      <name val="明朝"/>
      <family val="1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</font>
    <font>
      <sz val="9"/>
      <name val="ＭＳ 明朝"/>
      <family val="1"/>
      <charset val="128"/>
    </font>
    <font>
      <sz val="11"/>
      <color indexed="8"/>
      <name val="ＭＳ Ｐゴシック"/>
      <family val="3"/>
    </font>
    <font>
      <sz val="11"/>
      <color indexed="9"/>
      <name val="ＭＳ Ｐゴシック"/>
      <family val="3"/>
    </font>
    <font>
      <b/>
      <sz val="18"/>
      <color indexed="56"/>
      <name val="ＭＳ Ｐゴシック"/>
      <family val="3"/>
    </font>
    <font>
      <b/>
      <sz val="11"/>
      <color indexed="9"/>
      <name val="ＭＳ Ｐゴシック"/>
      <family val="3"/>
    </font>
    <font>
      <sz val="11"/>
      <color indexed="52"/>
      <name val="ＭＳ Ｐゴシック"/>
      <family val="3"/>
    </font>
    <font>
      <sz val="11"/>
      <color indexed="20"/>
      <name val="ＭＳ Ｐゴシック"/>
      <family val="3"/>
    </font>
    <font>
      <b/>
      <sz val="11"/>
      <color indexed="52"/>
      <name val="ＭＳ Ｐゴシック"/>
      <family val="3"/>
    </font>
    <font>
      <sz val="11"/>
      <color indexed="10"/>
      <name val="ＭＳ Ｐゴシック"/>
      <family val="3"/>
    </font>
    <font>
      <b/>
      <sz val="15"/>
      <color indexed="56"/>
      <name val="ＭＳ Ｐゴシック"/>
      <family val="3"/>
    </font>
    <font>
      <b/>
      <sz val="13"/>
      <color indexed="56"/>
      <name val="ＭＳ Ｐゴシック"/>
      <family val="3"/>
    </font>
    <font>
      <b/>
      <sz val="11"/>
      <color indexed="56"/>
      <name val="ＭＳ Ｐゴシック"/>
      <family val="3"/>
    </font>
    <font>
      <b/>
      <sz val="11"/>
      <color indexed="8"/>
      <name val="ＭＳ Ｐゴシック"/>
      <family val="3"/>
    </font>
    <font>
      <b/>
      <sz val="11"/>
      <color indexed="63"/>
      <name val="ＭＳ Ｐゴシック"/>
      <family val="3"/>
    </font>
    <font>
      <i/>
      <sz val="11"/>
      <color indexed="23"/>
      <name val="ＭＳ Ｐゴシック"/>
      <family val="3"/>
    </font>
    <font>
      <sz val="11"/>
      <color indexed="62"/>
      <name val="ＭＳ Ｐゴシック"/>
      <family val="3"/>
    </font>
    <font>
      <sz val="11"/>
      <color indexed="17"/>
      <name val="ＭＳ Ｐゴシック"/>
      <family val="3"/>
    </font>
    <font>
      <u/>
      <sz val="9"/>
      <name val="ＭＳ Ｐゴシック"/>
      <family val="3"/>
    </font>
    <font>
      <sz val="8"/>
      <name val="ＭＳ Ｐゴシック"/>
      <family val="3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sz val="6"/>
      <name val="明朝"/>
      <family val="1"/>
      <charset val="128"/>
    </font>
    <font>
      <sz val="10"/>
      <color indexed="8"/>
      <name val="ＭＳ Ｐゴシック"/>
      <family val="3"/>
    </font>
    <font>
      <sz val="12"/>
      <color indexed="8"/>
      <name val="ＭＳ Ｐゴシック"/>
      <family val="3"/>
    </font>
    <font>
      <sz val="10"/>
      <name val="ＭＳ Ｐゴシック"/>
      <family val="3"/>
    </font>
    <font>
      <sz val="14"/>
      <color indexed="8"/>
      <name val="ＭＳ Ｐゴシック"/>
      <family val="3"/>
    </font>
    <font>
      <sz val="11"/>
      <color theme="1"/>
      <name val="ＭＳ Ｐゴシック"/>
      <family val="3"/>
      <charset val="128"/>
    </font>
  </fonts>
  <fills count="18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CCFFFF"/>
        <bgColor indexed="64"/>
      </patternFill>
    </fill>
  </fills>
  <borders count="12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/>
      <bottom style="hair">
        <color indexed="64"/>
      </bottom>
      <diagonal style="thin">
        <color indexed="64"/>
      </diagonal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</borders>
  <cellStyleXfs count="24">
    <xf numFmtId="0" fontId="0" fillId="0" borderId="0"/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11" borderId="1" applyNumberFormat="0" applyAlignment="0" applyProtection="0">
      <alignment vertical="center"/>
    </xf>
    <xf numFmtId="0" fontId="8" fillId="12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4" fillId="13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13" borderId="8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4" borderId="4" applyNumberFormat="0" applyAlignment="0" applyProtection="0">
      <alignment vertical="center"/>
    </xf>
    <xf numFmtId="0" fontId="33" fillId="0" borderId="0">
      <alignment vertical="center"/>
    </xf>
    <xf numFmtId="0" fontId="23" fillId="3" borderId="0" applyNumberFormat="0" applyBorder="0" applyAlignment="0" applyProtection="0">
      <alignment vertical="center"/>
    </xf>
  </cellStyleXfs>
  <cellXfs count="390">
    <xf numFmtId="0" fontId="0" fillId="0" borderId="0" xfId="0"/>
    <xf numFmtId="0" fontId="3" fillId="0" borderId="0" xfId="0" applyFont="1"/>
    <xf numFmtId="177" fontId="3" fillId="0" borderId="0" xfId="0" applyNumberFormat="1" applyFont="1"/>
    <xf numFmtId="0" fontId="3" fillId="0" borderId="9" xfId="0" applyFont="1" applyFill="1" applyBorder="1"/>
    <xf numFmtId="0" fontId="3" fillId="0" borderId="10" xfId="0" applyFont="1" applyFill="1" applyBorder="1"/>
    <xf numFmtId="5" fontId="3" fillId="0" borderId="9" xfId="0" applyNumberFormat="1" applyFont="1" applyFill="1" applyBorder="1"/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top"/>
    </xf>
    <xf numFmtId="0" fontId="3" fillId="0" borderId="11" xfId="0" applyFont="1" applyBorder="1" applyAlignment="1">
      <alignment shrinkToFit="1"/>
    </xf>
    <xf numFmtId="0" fontId="3" fillId="0" borderId="0" xfId="0" applyFont="1" applyAlignment="1">
      <alignment shrinkToFit="1"/>
    </xf>
    <xf numFmtId="0" fontId="2" fillId="0" borderId="0" xfId="0" applyFont="1"/>
    <xf numFmtId="0" fontId="3" fillId="0" borderId="0" xfId="0" applyFont="1" applyAlignment="1">
      <alignment horizontal="right"/>
    </xf>
    <xf numFmtId="0" fontId="3" fillId="0" borderId="12" xfId="0" applyFont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3" fillId="0" borderId="14" xfId="0" applyFont="1" applyFill="1" applyBorder="1"/>
    <xf numFmtId="0" fontId="3" fillId="0" borderId="15" xfId="0" applyFont="1" applyFill="1" applyBorder="1"/>
    <xf numFmtId="0" fontId="3" fillId="0" borderId="16" xfId="0" applyFont="1" applyBorder="1" applyAlignment="1">
      <alignment shrinkToFit="1"/>
    </xf>
    <xf numFmtId="38" fontId="3" fillId="0" borderId="15" xfId="0" applyNumberFormat="1" applyFont="1" applyBorder="1" applyAlignment="1">
      <alignment horizontal="center"/>
    </xf>
    <xf numFmtId="38" fontId="3" fillId="0" borderId="15" xfId="14" applyFont="1" applyBorder="1"/>
    <xf numFmtId="38" fontId="3" fillId="0" borderId="0" xfId="14" applyFont="1"/>
    <xf numFmtId="38" fontId="2" fillId="0" borderId="0" xfId="14" applyFont="1"/>
    <xf numFmtId="38" fontId="3" fillId="0" borderId="17" xfId="14" applyFont="1" applyBorder="1"/>
    <xf numFmtId="38" fontId="3" fillId="0" borderId="0" xfId="14" applyFont="1" applyFill="1" applyAlignment="1">
      <alignment horizontal="center" vertical="center"/>
    </xf>
    <xf numFmtId="38" fontId="3" fillId="0" borderId="17" xfId="14" applyFont="1" applyFill="1" applyBorder="1"/>
    <xf numFmtId="38" fontId="3" fillId="0" borderId="0" xfId="14" applyFont="1" applyFill="1" applyAlignment="1">
      <alignment horizontal="center" vertical="top"/>
    </xf>
    <xf numFmtId="38" fontId="3" fillId="0" borderId="17" xfId="14" applyFont="1" applyBorder="1" applyAlignment="1">
      <alignment horizontal="center"/>
    </xf>
    <xf numFmtId="0" fontId="3" fillId="0" borderId="18" xfId="0" applyFont="1" applyFill="1" applyBorder="1" applyAlignment="1">
      <alignment horizontal="center"/>
    </xf>
    <xf numFmtId="38" fontId="3" fillId="0" borderId="18" xfId="14" applyFont="1" applyFill="1" applyBorder="1" applyAlignment="1">
      <alignment horizontal="center"/>
    </xf>
    <xf numFmtId="0" fontId="2" fillId="0" borderId="0" xfId="0" applyFont="1" applyAlignment="1">
      <alignment horizontal="right" vertical="center"/>
    </xf>
    <xf numFmtId="38" fontId="3" fillId="0" borderId="16" xfId="14" applyFont="1" applyBorder="1"/>
    <xf numFmtId="38" fontId="3" fillId="0" borderId="19" xfId="14" applyFont="1" applyFill="1" applyBorder="1" applyAlignment="1">
      <alignment horizontal="center"/>
    </xf>
    <xf numFmtId="38" fontId="3" fillId="0" borderId="20" xfId="14" applyFont="1" applyBorder="1"/>
    <xf numFmtId="38" fontId="3" fillId="0" borderId="21" xfId="14" applyFont="1" applyBorder="1"/>
    <xf numFmtId="38" fontId="3" fillId="14" borderId="22" xfId="14" applyFont="1" applyFill="1" applyBorder="1" applyAlignment="1">
      <alignment vertical="center"/>
    </xf>
    <xf numFmtId="40" fontId="3" fillId="0" borderId="17" xfId="14" applyNumberFormat="1" applyFont="1" applyBorder="1"/>
    <xf numFmtId="40" fontId="3" fillId="0" borderId="17" xfId="14" applyNumberFormat="1" applyFont="1" applyBorder="1" applyAlignment="1">
      <alignment wrapText="1"/>
    </xf>
    <xf numFmtId="0" fontId="3" fillId="0" borderId="21" xfId="0" applyFont="1" applyBorder="1" applyAlignment="1">
      <alignment shrinkToFit="1"/>
    </xf>
    <xf numFmtId="0" fontId="3" fillId="0" borderId="23" xfId="0" applyFont="1" applyBorder="1" applyAlignment="1">
      <alignment shrinkToFit="1"/>
    </xf>
    <xf numFmtId="0" fontId="3" fillId="0" borderId="24" xfId="0" applyFont="1" applyBorder="1" applyAlignment="1">
      <alignment shrinkToFit="1"/>
    </xf>
    <xf numFmtId="0" fontId="3" fillId="0" borderId="25" xfId="0" applyFont="1" applyBorder="1"/>
    <xf numFmtId="0" fontId="3" fillId="0" borderId="26" xfId="0" applyFont="1" applyBorder="1"/>
    <xf numFmtId="0" fontId="3" fillId="0" borderId="27" xfId="0" applyFont="1" applyBorder="1"/>
    <xf numFmtId="0" fontId="3" fillId="0" borderId="26" xfId="0" applyFont="1" applyBorder="1" applyAlignment="1">
      <alignment wrapText="1"/>
    </xf>
    <xf numFmtId="0" fontId="3" fillId="0" borderId="28" xfId="0" applyFont="1" applyBorder="1" applyAlignment="1">
      <alignment wrapText="1"/>
    </xf>
    <xf numFmtId="0" fontId="3" fillId="0" borderId="28" xfId="0" applyFont="1" applyBorder="1"/>
    <xf numFmtId="0" fontId="3" fillId="0" borderId="29" xfId="0" applyFont="1" applyBorder="1"/>
    <xf numFmtId="0" fontId="3" fillId="0" borderId="29" xfId="0" applyFont="1" applyBorder="1" applyAlignment="1">
      <alignment wrapText="1"/>
    </xf>
    <xf numFmtId="38" fontId="3" fillId="0" borderId="29" xfId="14" applyFont="1" applyBorder="1"/>
    <xf numFmtId="38" fontId="3" fillId="0" borderId="29" xfId="14" applyFont="1" applyBorder="1" applyAlignment="1">
      <alignment wrapText="1"/>
    </xf>
    <xf numFmtId="38" fontId="3" fillId="0" borderId="29" xfId="14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38" fontId="3" fillId="0" borderId="18" xfId="14" applyFont="1" applyBorder="1" applyAlignment="1">
      <alignment horizontal="center"/>
    </xf>
    <xf numFmtId="38" fontId="3" fillId="0" borderId="19" xfId="14" applyFont="1" applyBorder="1" applyAlignment="1">
      <alignment horizontal="center"/>
    </xf>
    <xf numFmtId="38" fontId="3" fillId="0" borderId="30" xfId="14" applyFont="1" applyBorder="1"/>
    <xf numFmtId="38" fontId="3" fillId="0" borderId="31" xfId="14" applyFont="1" applyFill="1" applyBorder="1"/>
    <xf numFmtId="0" fontId="3" fillId="0" borderId="32" xfId="0" applyFont="1" applyBorder="1" applyAlignment="1">
      <alignment shrinkToFit="1"/>
    </xf>
    <xf numFmtId="0" fontId="3" fillId="0" borderId="28" xfId="0" applyFont="1" applyFill="1" applyBorder="1"/>
    <xf numFmtId="0" fontId="3" fillId="0" borderId="25" xfId="0" applyFont="1" applyFill="1" applyBorder="1"/>
    <xf numFmtId="0" fontId="3" fillId="0" borderId="28" xfId="0" applyFont="1" applyFill="1" applyBorder="1" applyAlignment="1">
      <alignment shrinkToFit="1"/>
    </xf>
    <xf numFmtId="38" fontId="3" fillId="0" borderId="28" xfId="14" applyFont="1" applyFill="1" applyBorder="1"/>
    <xf numFmtId="38" fontId="3" fillId="0" borderId="28" xfId="14" applyFont="1" applyBorder="1" applyAlignment="1">
      <alignment horizontal="center"/>
    </xf>
    <xf numFmtId="38" fontId="3" fillId="0" borderId="25" xfId="14" applyFont="1" applyFill="1" applyBorder="1"/>
    <xf numFmtId="10" fontId="3" fillId="0" borderId="0" xfId="0" applyNumberFormat="1" applyFont="1"/>
    <xf numFmtId="38" fontId="3" fillId="0" borderId="0" xfId="14" applyFont="1" applyFill="1" applyBorder="1" applyAlignment="1">
      <alignment vertical="center"/>
    </xf>
    <xf numFmtId="38" fontId="3" fillId="0" borderId="33" xfId="14" applyFont="1" applyBorder="1"/>
    <xf numFmtId="38" fontId="3" fillId="0" borderId="21" xfId="14" applyFont="1" applyBorder="1" applyAlignment="1">
      <alignment horizontal="center"/>
    </xf>
    <xf numFmtId="38" fontId="3" fillId="0" borderId="34" xfId="14" applyFont="1" applyBorder="1"/>
    <xf numFmtId="0" fontId="3" fillId="0" borderId="34" xfId="0" applyFont="1" applyFill="1" applyBorder="1"/>
    <xf numFmtId="38" fontId="3" fillId="0" borderId="15" xfId="0" applyNumberFormat="1" applyFont="1" applyFill="1" applyBorder="1"/>
    <xf numFmtId="0" fontId="3" fillId="0" borderId="0" xfId="0" quotePrefix="1" applyFont="1"/>
    <xf numFmtId="0" fontId="3" fillId="0" borderId="35" xfId="0" applyFont="1" applyBorder="1"/>
    <xf numFmtId="0" fontId="3" fillId="0" borderId="36" xfId="0" applyFont="1" applyBorder="1" applyAlignment="1">
      <alignment horizontal="center"/>
    </xf>
    <xf numFmtId="0" fontId="3" fillId="0" borderId="27" xfId="0" applyFont="1" applyFill="1" applyBorder="1"/>
    <xf numFmtId="0" fontId="3" fillId="0" borderId="26" xfId="0" applyFont="1" applyFill="1" applyBorder="1"/>
    <xf numFmtId="0" fontId="3" fillId="0" borderId="25" xfId="0" applyFont="1" applyFill="1" applyBorder="1" applyAlignment="1">
      <alignment shrinkToFit="1"/>
    </xf>
    <xf numFmtId="38" fontId="3" fillId="0" borderId="17" xfId="14" applyNumberFormat="1" applyFont="1" applyFill="1" applyBorder="1"/>
    <xf numFmtId="38" fontId="3" fillId="0" borderId="28" xfId="14" applyFont="1" applyFill="1" applyBorder="1" applyAlignment="1">
      <alignment horizontal="center"/>
    </xf>
    <xf numFmtId="0" fontId="3" fillId="0" borderId="37" xfId="0" applyFont="1" applyFill="1" applyBorder="1"/>
    <xf numFmtId="0" fontId="3" fillId="0" borderId="38" xfId="0" applyFont="1" applyBorder="1"/>
    <xf numFmtId="0" fontId="3" fillId="0" borderId="39" xfId="0" applyFont="1" applyBorder="1"/>
    <xf numFmtId="38" fontId="3" fillId="0" borderId="39" xfId="14" applyFont="1" applyBorder="1"/>
    <xf numFmtId="0" fontId="3" fillId="0" borderId="40" xfId="0" applyFont="1" applyBorder="1"/>
    <xf numFmtId="0" fontId="3" fillId="0" borderId="41" xfId="0" applyFont="1" applyBorder="1"/>
    <xf numFmtId="0" fontId="3" fillId="0" borderId="41" xfId="0" applyFont="1" applyBorder="1" applyAlignment="1">
      <alignment shrinkToFit="1"/>
    </xf>
    <xf numFmtId="0" fontId="3" fillId="0" borderId="13" xfId="0" applyFont="1" applyFill="1" applyBorder="1" applyAlignment="1">
      <alignment horizontal="left" vertical="center"/>
    </xf>
    <xf numFmtId="38" fontId="3" fillId="0" borderId="13" xfId="14" applyFont="1" applyFill="1" applyBorder="1" applyAlignment="1">
      <alignment horizontal="center"/>
    </xf>
    <xf numFmtId="38" fontId="3" fillId="0" borderId="13" xfId="14" applyFont="1" applyFill="1" applyBorder="1" applyAlignment="1"/>
    <xf numFmtId="177" fontId="3" fillId="0" borderId="13" xfId="0" applyNumberFormat="1" applyFont="1" applyFill="1" applyBorder="1" applyAlignment="1">
      <alignment horizontal="center"/>
    </xf>
    <xf numFmtId="5" fontId="3" fillId="0" borderId="37" xfId="0" applyNumberFormat="1" applyFont="1" applyFill="1" applyBorder="1"/>
    <xf numFmtId="0" fontId="3" fillId="0" borderId="42" xfId="0" applyFont="1" applyFill="1" applyBorder="1"/>
    <xf numFmtId="0" fontId="3" fillId="0" borderId="43" xfId="0" applyFont="1" applyFill="1" applyBorder="1"/>
    <xf numFmtId="38" fontId="3" fillId="0" borderId="43" xfId="14" applyFont="1" applyFill="1" applyBorder="1"/>
    <xf numFmtId="38" fontId="3" fillId="0" borderId="39" xfId="14" applyFont="1" applyFill="1" applyBorder="1"/>
    <xf numFmtId="38" fontId="3" fillId="0" borderId="40" xfId="14" applyFont="1" applyBorder="1"/>
    <xf numFmtId="38" fontId="3" fillId="0" borderId="41" xfId="14" applyFont="1" applyBorder="1"/>
    <xf numFmtId="0" fontId="3" fillId="0" borderId="13" xfId="0" applyFont="1" applyFill="1" applyBorder="1" applyAlignment="1">
      <alignment vertical="center"/>
    </xf>
    <xf numFmtId="0" fontId="3" fillId="0" borderId="13" xfId="0" applyFont="1" applyFill="1" applyBorder="1"/>
    <xf numFmtId="38" fontId="3" fillId="0" borderId="13" xfId="14" applyFont="1" applyFill="1" applyBorder="1"/>
    <xf numFmtId="177" fontId="3" fillId="0" borderId="13" xfId="0" applyNumberFormat="1" applyFont="1" applyFill="1" applyBorder="1" applyAlignment="1">
      <alignment shrinkToFit="1"/>
    </xf>
    <xf numFmtId="0" fontId="3" fillId="0" borderId="38" xfId="0" applyFont="1" applyFill="1" applyBorder="1"/>
    <xf numFmtId="0" fontId="3" fillId="0" borderId="43" xfId="0" applyFont="1" applyFill="1" applyBorder="1" applyAlignment="1">
      <alignment shrinkToFit="1"/>
    </xf>
    <xf numFmtId="40" fontId="3" fillId="0" borderId="39" xfId="14" applyNumberFormat="1" applyFont="1" applyFill="1" applyBorder="1"/>
    <xf numFmtId="38" fontId="3" fillId="0" borderId="44" xfId="14" applyFont="1" applyBorder="1"/>
    <xf numFmtId="0" fontId="7" fillId="0" borderId="0" xfId="0" applyFont="1"/>
    <xf numFmtId="177" fontId="7" fillId="0" borderId="0" xfId="0" applyNumberFormat="1" applyFont="1"/>
    <xf numFmtId="0" fontId="7" fillId="0" borderId="0" xfId="0" applyFont="1" applyAlignment="1">
      <alignment horizontal="right"/>
    </xf>
    <xf numFmtId="38" fontId="3" fillId="0" borderId="12" xfId="14" applyFont="1" applyBorder="1" applyAlignment="1">
      <alignment horizontal="center"/>
    </xf>
    <xf numFmtId="38" fontId="3" fillId="0" borderId="45" xfId="14" applyFont="1" applyFill="1" applyBorder="1"/>
    <xf numFmtId="38" fontId="3" fillId="0" borderId="46" xfId="14" applyFont="1" applyFill="1" applyBorder="1"/>
    <xf numFmtId="0" fontId="3" fillId="0" borderId="47" xfId="0" applyFont="1" applyFill="1" applyBorder="1"/>
    <xf numFmtId="0" fontId="3" fillId="0" borderId="26" xfId="0" applyFont="1" applyFill="1" applyBorder="1" applyAlignment="1">
      <alignment shrinkToFit="1"/>
    </xf>
    <xf numFmtId="38" fontId="3" fillId="0" borderId="48" xfId="14" applyFont="1" applyBorder="1"/>
    <xf numFmtId="38" fontId="3" fillId="0" borderId="24" xfId="14" applyFont="1" applyBorder="1"/>
    <xf numFmtId="0" fontId="3" fillId="0" borderId="49" xfId="0" applyFont="1" applyBorder="1" applyAlignment="1">
      <alignment shrinkToFit="1"/>
    </xf>
    <xf numFmtId="38" fontId="3" fillId="15" borderId="50" xfId="14" applyFont="1" applyFill="1" applyBorder="1" applyAlignment="1">
      <alignment horizontal="right"/>
    </xf>
    <xf numFmtId="38" fontId="3" fillId="15" borderId="26" xfId="14" applyFont="1" applyFill="1" applyBorder="1" applyAlignment="1">
      <alignment horizontal="right"/>
    </xf>
    <xf numFmtId="38" fontId="3" fillId="15" borderId="51" xfId="14" applyFont="1" applyFill="1" applyBorder="1" applyAlignment="1">
      <alignment horizontal="right"/>
    </xf>
    <xf numFmtId="38" fontId="3" fillId="0" borderId="52" xfId="14" applyFont="1" applyFill="1" applyBorder="1" applyAlignment="1">
      <alignment horizontal="right" vertical="center"/>
    </xf>
    <xf numFmtId="38" fontId="3" fillId="0" borderId="27" xfId="14" applyFont="1" applyFill="1" applyBorder="1" applyAlignment="1">
      <alignment horizontal="right" vertical="center"/>
    </xf>
    <xf numFmtId="38" fontId="3" fillId="0" borderId="53" xfId="14" applyFont="1" applyFill="1" applyBorder="1" applyAlignment="1">
      <alignment horizontal="right" vertical="center"/>
    </xf>
    <xf numFmtId="0" fontId="3" fillId="15" borderId="0" xfId="0" applyFont="1" applyFill="1" applyBorder="1" applyAlignment="1">
      <alignment horizontal="left" vertical="center"/>
    </xf>
    <xf numFmtId="0" fontId="3" fillId="15" borderId="49" xfId="0" applyFont="1" applyFill="1" applyBorder="1" applyAlignment="1">
      <alignment horizontal="center"/>
    </xf>
    <xf numFmtId="0" fontId="3" fillId="15" borderId="54" xfId="0" applyFont="1" applyFill="1" applyBorder="1" applyAlignment="1">
      <alignment horizontal="center"/>
    </xf>
    <xf numFmtId="0" fontId="3" fillId="15" borderId="24" xfId="0" applyFont="1" applyFill="1" applyBorder="1" applyAlignment="1">
      <alignment horizontal="center"/>
    </xf>
    <xf numFmtId="0" fontId="3" fillId="0" borderId="0" xfId="0" applyFont="1" applyBorder="1"/>
    <xf numFmtId="38" fontId="3" fillId="0" borderId="15" xfId="14" applyFont="1" applyFill="1" applyBorder="1"/>
    <xf numFmtId="0" fontId="3" fillId="0" borderId="0" xfId="0" applyFont="1" applyFill="1" applyBorder="1" applyAlignment="1">
      <alignment horizontal="right"/>
    </xf>
    <xf numFmtId="0" fontId="3" fillId="0" borderId="46" xfId="0" applyFont="1" applyBorder="1" applyAlignment="1"/>
    <xf numFmtId="0" fontId="3" fillId="0" borderId="17" xfId="0" applyFont="1" applyBorder="1" applyAlignment="1"/>
    <xf numFmtId="38" fontId="3" fillId="0" borderId="15" xfId="14" applyFont="1" applyFill="1" applyBorder="1" applyAlignment="1"/>
    <xf numFmtId="0" fontId="3" fillId="0" borderId="0" xfId="0" applyFont="1" applyFill="1" applyBorder="1" applyAlignment="1"/>
    <xf numFmtId="0" fontId="3" fillId="0" borderId="17" xfId="0" applyFont="1" applyBorder="1"/>
    <xf numFmtId="0" fontId="3" fillId="0" borderId="54" xfId="0" applyFont="1" applyBorder="1" applyAlignment="1"/>
    <xf numFmtId="0" fontId="3" fillId="0" borderId="55" xfId="0" applyFont="1" applyBorder="1" applyAlignment="1"/>
    <xf numFmtId="0" fontId="3" fillId="0" borderId="31" xfId="0" applyFont="1" applyBorder="1" applyAlignment="1"/>
    <xf numFmtId="0" fontId="3" fillId="0" borderId="13" xfId="0" applyFont="1" applyBorder="1"/>
    <xf numFmtId="0" fontId="3" fillId="0" borderId="13" xfId="0" applyFont="1" applyFill="1" applyBorder="1" applyAlignment="1">
      <alignment horizontal="center" vertical="center"/>
    </xf>
    <xf numFmtId="0" fontId="3" fillId="0" borderId="13" xfId="0" applyFont="1" applyBorder="1" applyAlignment="1">
      <alignment shrinkToFit="1"/>
    </xf>
    <xf numFmtId="38" fontId="3" fillId="0" borderId="56" xfId="14" applyFont="1" applyBorder="1" applyAlignment="1">
      <alignment horizontal="center" vertical="center" wrapText="1"/>
    </xf>
    <xf numFmtId="38" fontId="3" fillId="0" borderId="57" xfId="14" applyFont="1" applyBorder="1" applyAlignment="1">
      <alignment horizontal="center" vertical="center" wrapText="1"/>
    </xf>
    <xf numFmtId="177" fontId="3" fillId="0" borderId="58" xfId="0" applyNumberFormat="1" applyFont="1" applyBorder="1" applyAlignment="1">
      <alignment horizontal="center" vertical="center" wrapText="1"/>
    </xf>
    <xf numFmtId="0" fontId="3" fillId="0" borderId="59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8" xfId="0" applyFont="1" applyBorder="1" applyAlignment="1"/>
    <xf numFmtId="38" fontId="3" fillId="0" borderId="20" xfId="14" applyFont="1" applyFill="1" applyBorder="1" applyAlignment="1"/>
    <xf numFmtId="0" fontId="3" fillId="0" borderId="54" xfId="0" applyFont="1" applyBorder="1"/>
    <xf numFmtId="38" fontId="3" fillId="0" borderId="24" xfId="14" applyFont="1" applyFill="1" applyBorder="1"/>
    <xf numFmtId="0" fontId="3" fillId="0" borderId="13" xfId="0" applyFont="1" applyFill="1" applyBorder="1" applyAlignment="1"/>
    <xf numFmtId="0" fontId="3" fillId="0" borderId="13" xfId="0" applyFont="1" applyBorder="1" applyAlignment="1"/>
    <xf numFmtId="38" fontId="3" fillId="0" borderId="33" xfId="14" applyFont="1" applyFill="1" applyBorder="1" applyAlignment="1"/>
    <xf numFmtId="179" fontId="3" fillId="0" borderId="60" xfId="14" applyNumberFormat="1" applyFont="1" applyBorder="1" applyAlignment="1">
      <alignment horizontal="right"/>
    </xf>
    <xf numFmtId="179" fontId="3" fillId="0" borderId="29" xfId="14" applyNumberFormat="1" applyFont="1" applyBorder="1" applyAlignment="1">
      <alignment horizontal="right"/>
    </xf>
    <xf numFmtId="0" fontId="3" fillId="0" borderId="36" xfId="0" applyFont="1" applyBorder="1" applyAlignment="1">
      <alignment horizontal="center" vertical="center"/>
    </xf>
    <xf numFmtId="0" fontId="3" fillId="0" borderId="61" xfId="0" applyFont="1" applyBorder="1" applyAlignment="1"/>
    <xf numFmtId="38" fontId="3" fillId="0" borderId="12" xfId="14" applyFont="1" applyFill="1" applyBorder="1" applyAlignment="1"/>
    <xf numFmtId="0" fontId="24" fillId="0" borderId="62" xfId="0" applyFont="1" applyBorder="1" applyAlignment="1"/>
    <xf numFmtId="0" fontId="3" fillId="15" borderId="63" xfId="0" applyFont="1" applyFill="1" applyBorder="1" applyAlignment="1">
      <alignment horizontal="left" vertical="center"/>
    </xf>
    <xf numFmtId="177" fontId="3" fillId="15" borderId="64" xfId="0" applyNumberFormat="1" applyFont="1" applyFill="1" applyBorder="1" applyAlignment="1">
      <alignment horizontal="center"/>
    </xf>
    <xf numFmtId="0" fontId="3" fillId="0" borderId="63" xfId="0" applyFont="1" applyFill="1" applyBorder="1"/>
    <xf numFmtId="0" fontId="3" fillId="0" borderId="65" xfId="0" applyFont="1" applyBorder="1" applyAlignment="1">
      <alignment shrinkToFit="1"/>
    </xf>
    <xf numFmtId="0" fontId="3" fillId="0" borderId="66" xfId="0" applyFont="1" applyBorder="1" applyAlignment="1">
      <alignment shrinkToFit="1"/>
    </xf>
    <xf numFmtId="0" fontId="3" fillId="0" borderId="67" xfId="0" applyFont="1" applyBorder="1" applyAlignment="1">
      <alignment shrinkToFit="1"/>
    </xf>
    <xf numFmtId="0" fontId="3" fillId="0" borderId="68" xfId="0" applyFont="1" applyBorder="1" applyAlignment="1">
      <alignment shrinkToFit="1"/>
    </xf>
    <xf numFmtId="0" fontId="3" fillId="0" borderId="69" xfId="0" applyFont="1" applyBorder="1" applyAlignment="1">
      <alignment shrinkToFit="1"/>
    </xf>
    <xf numFmtId="0" fontId="3" fillId="0" borderId="70" xfId="0" applyFont="1" applyFill="1" applyBorder="1"/>
    <xf numFmtId="0" fontId="3" fillId="0" borderId="71" xfId="0" applyFont="1" applyBorder="1" applyAlignment="1"/>
    <xf numFmtId="38" fontId="3" fillId="0" borderId="72" xfId="14" applyFont="1" applyFill="1" applyBorder="1" applyAlignment="1"/>
    <xf numFmtId="0" fontId="3" fillId="0" borderId="73" xfId="0" applyFont="1" applyBorder="1" applyAlignment="1">
      <alignment shrinkToFit="1"/>
    </xf>
    <xf numFmtId="0" fontId="3" fillId="0" borderId="74" xfId="0" applyFont="1" applyFill="1" applyBorder="1"/>
    <xf numFmtId="0" fontId="3" fillId="0" borderId="75" xfId="0" applyFont="1" applyFill="1" applyBorder="1"/>
    <xf numFmtId="0" fontId="3" fillId="0" borderId="75" xfId="0" applyFont="1" applyFill="1" applyBorder="1" applyAlignment="1">
      <alignment horizontal="center"/>
    </xf>
    <xf numFmtId="0" fontId="3" fillId="0" borderId="76" xfId="0" applyFont="1" applyBorder="1" applyAlignment="1">
      <alignment shrinkToFit="1"/>
    </xf>
    <xf numFmtId="0" fontId="3" fillId="0" borderId="13" xfId="0" applyFont="1" applyFill="1" applyBorder="1" applyAlignment="1">
      <alignment horizontal="right" vertical="center"/>
    </xf>
    <xf numFmtId="0" fontId="26" fillId="0" borderId="0" xfId="0" applyFont="1"/>
    <xf numFmtId="177" fontId="26" fillId="0" borderId="0" xfId="0" applyNumberFormat="1" applyFont="1" applyAlignment="1">
      <alignment horizontal="right"/>
    </xf>
    <xf numFmtId="0" fontId="26" fillId="0" borderId="37" xfId="0" applyFont="1" applyBorder="1"/>
    <xf numFmtId="0" fontId="26" fillId="0" borderId="71" xfId="0" applyFont="1" applyBorder="1" applyAlignment="1">
      <alignment horizontal="center"/>
    </xf>
    <xf numFmtId="177" fontId="26" fillId="0" borderId="42" xfId="0" applyNumberFormat="1" applyFont="1" applyBorder="1" applyAlignment="1">
      <alignment horizontal="center"/>
    </xf>
    <xf numFmtId="0" fontId="26" fillId="15" borderId="9" xfId="0" applyFont="1" applyFill="1" applyBorder="1" applyAlignment="1">
      <alignment horizontal="left" vertical="center"/>
    </xf>
    <xf numFmtId="0" fontId="26" fillId="15" borderId="0" xfId="0" applyFont="1" applyFill="1" applyBorder="1" applyAlignment="1">
      <alignment horizontal="center"/>
    </xf>
    <xf numFmtId="177" fontId="26" fillId="15" borderId="0" xfId="0" applyNumberFormat="1" applyFont="1" applyFill="1" applyBorder="1" applyAlignment="1">
      <alignment horizontal="center"/>
    </xf>
    <xf numFmtId="177" fontId="27" fillId="15" borderId="0" xfId="0" applyNumberFormat="1" applyFont="1" applyFill="1" applyBorder="1" applyAlignment="1">
      <alignment horizontal="right" vertical="top"/>
    </xf>
    <xf numFmtId="0" fontId="26" fillId="0" borderId="9" xfId="0" applyFont="1" applyFill="1" applyBorder="1"/>
    <xf numFmtId="0" fontId="26" fillId="0" borderId="14" xfId="0" applyFont="1" applyBorder="1"/>
    <xf numFmtId="177" fontId="26" fillId="0" borderId="28" xfId="0" applyNumberFormat="1" applyFont="1" applyFill="1" applyBorder="1"/>
    <xf numFmtId="178" fontId="26" fillId="0" borderId="28" xfId="0" applyNumberFormat="1" applyFont="1" applyFill="1" applyBorder="1"/>
    <xf numFmtId="177" fontId="26" fillId="0" borderId="25" xfId="0" applyNumberFormat="1" applyFont="1" applyFill="1" applyBorder="1"/>
    <xf numFmtId="178" fontId="26" fillId="0" borderId="25" xfId="0" applyNumberFormat="1" applyFont="1" applyFill="1" applyBorder="1"/>
    <xf numFmtId="0" fontId="26" fillId="0" borderId="10" xfId="0" applyFont="1" applyFill="1" applyBorder="1"/>
    <xf numFmtId="0" fontId="26" fillId="0" borderId="13" xfId="0" applyFont="1" applyFill="1" applyBorder="1" applyAlignment="1">
      <alignment horizontal="center"/>
    </xf>
    <xf numFmtId="177" fontId="26" fillId="0" borderId="56" xfId="0" applyNumberFormat="1" applyFont="1" applyFill="1" applyBorder="1"/>
    <xf numFmtId="177" fontId="26" fillId="0" borderId="57" xfId="0" applyNumberFormat="1" applyFont="1" applyFill="1" applyBorder="1"/>
    <xf numFmtId="38" fontId="26" fillId="0" borderId="57" xfId="0" applyNumberFormat="1" applyFont="1" applyFill="1" applyBorder="1"/>
    <xf numFmtId="177" fontId="26" fillId="0" borderId="58" xfId="0" applyNumberFormat="1" applyFont="1" applyFill="1" applyBorder="1"/>
    <xf numFmtId="0" fontId="26" fillId="15" borderId="37" xfId="0" applyFont="1" applyFill="1" applyBorder="1" applyAlignment="1">
      <alignment vertical="center"/>
    </xf>
    <xf numFmtId="0" fontId="26" fillId="15" borderId="71" xfId="0" applyFont="1" applyFill="1" applyBorder="1"/>
    <xf numFmtId="177" fontId="26" fillId="15" borderId="71" xfId="0" applyNumberFormat="1" applyFont="1" applyFill="1" applyBorder="1"/>
    <xf numFmtId="5" fontId="26" fillId="0" borderId="9" xfId="0" applyNumberFormat="1" applyFont="1" applyFill="1" applyBorder="1"/>
    <xf numFmtId="0" fontId="26" fillId="0" borderId="14" xfId="0" applyFont="1" applyFill="1" applyBorder="1"/>
    <xf numFmtId="177" fontId="26" fillId="0" borderId="28" xfId="0" applyNumberFormat="1" applyFont="1" applyFill="1" applyBorder="1" applyAlignment="1">
      <alignment horizontal="right"/>
    </xf>
    <xf numFmtId="0" fontId="26" fillId="0" borderId="13" xfId="0" applyFont="1" applyBorder="1" applyAlignment="1">
      <alignment horizontal="center"/>
    </xf>
    <xf numFmtId="0" fontId="26" fillId="0" borderId="0" xfId="0" applyFont="1" applyFill="1" applyAlignment="1">
      <alignment horizontal="center" vertical="top"/>
    </xf>
    <xf numFmtId="177" fontId="26" fillId="14" borderId="22" xfId="0" applyNumberFormat="1" applyFont="1" applyFill="1" applyBorder="1"/>
    <xf numFmtId="0" fontId="26" fillId="0" borderId="0" xfId="0" applyFont="1" applyAlignment="1">
      <alignment shrinkToFit="1"/>
    </xf>
    <xf numFmtId="177" fontId="26" fillId="14" borderId="77" xfId="0" applyNumberFormat="1" applyFont="1" applyFill="1" applyBorder="1"/>
    <xf numFmtId="177" fontId="26" fillId="0" borderId="28" xfId="0" applyNumberFormat="1" applyFont="1" applyFill="1" applyBorder="1" applyAlignment="1"/>
    <xf numFmtId="177" fontId="26" fillId="0" borderId="71" xfId="0" applyNumberFormat="1" applyFont="1" applyFill="1" applyBorder="1" applyAlignment="1">
      <alignment vertical="center"/>
    </xf>
    <xf numFmtId="38" fontId="26" fillId="0" borderId="71" xfId="0" applyNumberFormat="1" applyFont="1" applyFill="1" applyBorder="1" applyAlignment="1">
      <alignment vertical="center"/>
    </xf>
    <xf numFmtId="177" fontId="26" fillId="0" borderId="0" xfId="0" applyNumberFormat="1" applyFont="1" applyFill="1" applyBorder="1" applyAlignment="1">
      <alignment vertical="center"/>
    </xf>
    <xf numFmtId="38" fontId="26" fillId="0" borderId="0" xfId="0" applyNumberFormat="1" applyFont="1" applyFill="1" applyBorder="1" applyAlignment="1">
      <alignment vertical="center"/>
    </xf>
    <xf numFmtId="177" fontId="26" fillId="0" borderId="0" xfId="0" applyNumberFormat="1" applyFont="1" applyFill="1" applyAlignment="1">
      <alignment vertical="center"/>
    </xf>
    <xf numFmtId="0" fontId="26" fillId="0" borderId="12" xfId="0" applyFont="1" applyBorder="1" applyAlignment="1">
      <alignment shrinkToFit="1"/>
    </xf>
    <xf numFmtId="38" fontId="26" fillId="0" borderId="0" xfId="0" applyNumberFormat="1" applyFont="1" applyFill="1" applyAlignment="1">
      <alignment vertical="center"/>
    </xf>
    <xf numFmtId="0" fontId="26" fillId="0" borderId="78" xfId="0" applyFont="1" applyBorder="1"/>
    <xf numFmtId="177" fontId="26" fillId="0" borderId="79" xfId="0" applyNumberFormat="1" applyFont="1" applyBorder="1" applyAlignment="1">
      <alignment horizontal="center"/>
    </xf>
    <xf numFmtId="177" fontId="26" fillId="15" borderId="9" xfId="0" applyNumberFormat="1" applyFont="1" applyFill="1" applyBorder="1" applyAlignment="1">
      <alignment horizontal="center"/>
    </xf>
    <xf numFmtId="177" fontId="26" fillId="0" borderId="60" xfId="0" applyNumberFormat="1" applyFont="1" applyFill="1" applyBorder="1"/>
    <xf numFmtId="177" fontId="26" fillId="0" borderId="80" xfId="0" applyNumberFormat="1" applyFont="1" applyFill="1" applyBorder="1"/>
    <xf numFmtId="177" fontId="26" fillId="15" borderId="37" xfId="0" applyNumberFormat="1" applyFont="1" applyFill="1" applyBorder="1"/>
    <xf numFmtId="177" fontId="26" fillId="0" borderId="60" xfId="0" applyNumberFormat="1" applyFont="1" applyFill="1" applyBorder="1" applyAlignment="1">
      <alignment horizontal="left"/>
    </xf>
    <xf numFmtId="177" fontId="26" fillId="0" borderId="60" xfId="0" applyNumberFormat="1" applyFont="1" applyFill="1" applyBorder="1" applyAlignment="1">
      <alignment horizontal="right"/>
    </xf>
    <xf numFmtId="0" fontId="26" fillId="0" borderId="0" xfId="0" applyFont="1" applyBorder="1"/>
    <xf numFmtId="0" fontId="26" fillId="0" borderId="0" xfId="0" applyFont="1" applyFill="1" applyBorder="1" applyAlignment="1">
      <alignment horizontal="center" vertical="center"/>
    </xf>
    <xf numFmtId="0" fontId="26" fillId="0" borderId="0" xfId="0" applyFont="1" applyBorder="1" applyAlignment="1">
      <alignment shrinkToFit="1"/>
    </xf>
    <xf numFmtId="0" fontId="29" fillId="0" borderId="0" xfId="22" applyFont="1">
      <alignment vertical="center"/>
    </xf>
    <xf numFmtId="49" fontId="29" fillId="0" borderId="0" xfId="22" applyNumberFormat="1" applyFont="1">
      <alignment vertical="center"/>
    </xf>
    <xf numFmtId="0" fontId="29" fillId="0" borderId="0" xfId="22" applyFont="1" applyAlignment="1">
      <alignment horizontal="right" vertical="center"/>
    </xf>
    <xf numFmtId="49" fontId="29" fillId="0" borderId="0" xfId="22" applyNumberFormat="1" applyFont="1" applyFill="1" applyBorder="1">
      <alignment vertical="center"/>
    </xf>
    <xf numFmtId="0" fontId="29" fillId="0" borderId="0" xfId="22" applyFont="1" applyFill="1" applyBorder="1">
      <alignment vertical="center"/>
    </xf>
    <xf numFmtId="176" fontId="30" fillId="0" borderId="0" xfId="22" applyNumberFormat="1" applyFont="1" applyFill="1" applyBorder="1" applyAlignment="1">
      <alignment horizontal="right" vertical="center"/>
    </xf>
    <xf numFmtId="0" fontId="30" fillId="0" borderId="0" xfId="22" applyFont="1" applyFill="1" applyBorder="1" applyAlignment="1">
      <alignment horizontal="right" vertical="center"/>
    </xf>
    <xf numFmtId="0" fontId="29" fillId="0" borderId="0" xfId="22" applyFont="1" applyFill="1" applyBorder="1" applyAlignment="1">
      <alignment horizontal="center" vertical="center"/>
    </xf>
    <xf numFmtId="0" fontId="29" fillId="0" borderId="0" xfId="22" applyFont="1" applyFill="1">
      <alignment vertical="center"/>
    </xf>
    <xf numFmtId="0" fontId="6" fillId="0" borderId="0" xfId="0" applyFont="1"/>
    <xf numFmtId="49" fontId="32" fillId="0" borderId="0" xfId="22" applyNumberFormat="1" applyFont="1">
      <alignment vertical="center"/>
    </xf>
    <xf numFmtId="177" fontId="26" fillId="16" borderId="37" xfId="0" applyNumberFormat="1" applyFont="1" applyFill="1" applyBorder="1"/>
    <xf numFmtId="49" fontId="29" fillId="16" borderId="35" xfId="22" applyNumberFormat="1" applyFont="1" applyFill="1" applyBorder="1" applyAlignment="1">
      <alignment horizontal="center" vertical="center"/>
    </xf>
    <xf numFmtId="0" fontId="29" fillId="16" borderId="61" xfId="22" applyFont="1" applyFill="1" applyBorder="1">
      <alignment vertical="center"/>
    </xf>
    <xf numFmtId="49" fontId="29" fillId="16" borderId="35" xfId="22" applyNumberFormat="1" applyFont="1" applyFill="1" applyBorder="1">
      <alignment vertical="center"/>
    </xf>
    <xf numFmtId="0" fontId="29" fillId="16" borderId="36" xfId="22" applyFont="1" applyFill="1" applyBorder="1" applyAlignment="1">
      <alignment horizontal="right" vertical="center"/>
    </xf>
    <xf numFmtId="0" fontId="29" fillId="16" borderId="36" xfId="22" applyFont="1" applyFill="1" applyBorder="1">
      <alignment vertical="center"/>
    </xf>
    <xf numFmtId="49" fontId="19" fillId="0" borderId="0" xfId="22" applyNumberFormat="1" applyFont="1">
      <alignment vertical="center"/>
    </xf>
    <xf numFmtId="0" fontId="25" fillId="0" borderId="17" xfId="0" applyFont="1" applyBorder="1" applyAlignment="1"/>
    <xf numFmtId="0" fontId="25" fillId="0" borderId="81" xfId="0" applyFont="1" applyBorder="1" applyAlignment="1"/>
    <xf numFmtId="0" fontId="25" fillId="0" borderId="13" xfId="0" applyFont="1" applyBorder="1" applyAlignment="1"/>
    <xf numFmtId="0" fontId="25" fillId="0" borderId="61" xfId="0" applyFont="1" applyBorder="1" applyAlignment="1"/>
    <xf numFmtId="0" fontId="25" fillId="15" borderId="54" xfId="0" applyFont="1" applyFill="1" applyBorder="1" applyAlignment="1">
      <alignment horizontal="center"/>
    </xf>
    <xf numFmtId="0" fontId="25" fillId="0" borderId="0" xfId="0" applyFont="1" applyFill="1" applyBorder="1" applyAlignment="1">
      <alignment horizontal="left" vertical="top"/>
    </xf>
    <xf numFmtId="0" fontId="3" fillId="0" borderId="23" xfId="0" applyFont="1" applyBorder="1"/>
    <xf numFmtId="0" fontId="3" fillId="0" borderId="15" xfId="0" applyFont="1" applyBorder="1" applyAlignment="1"/>
    <xf numFmtId="0" fontId="24" fillId="0" borderId="20" xfId="0" applyFont="1" applyBorder="1" applyAlignment="1"/>
    <xf numFmtId="0" fontId="3" fillId="0" borderId="33" xfId="0" applyFont="1" applyBorder="1" applyAlignment="1"/>
    <xf numFmtId="0" fontId="3" fillId="0" borderId="24" xfId="0" applyFont="1" applyBorder="1"/>
    <xf numFmtId="0" fontId="3" fillId="0" borderId="24" xfId="0" applyFont="1" applyBorder="1" applyAlignment="1"/>
    <xf numFmtId="0" fontId="3" fillId="0" borderId="12" xfId="0" applyFont="1" applyBorder="1" applyAlignment="1"/>
    <xf numFmtId="0" fontId="3" fillId="0" borderId="15" xfId="0" applyFont="1" applyBorder="1"/>
    <xf numFmtId="0" fontId="3" fillId="0" borderId="20" xfId="0" applyFont="1" applyBorder="1" applyAlignment="1"/>
    <xf numFmtId="180" fontId="25" fillId="17" borderId="82" xfId="14" applyNumberFormat="1" applyFont="1" applyFill="1" applyBorder="1" applyAlignment="1">
      <alignment horizontal="right"/>
    </xf>
    <xf numFmtId="179" fontId="3" fillId="0" borderId="80" xfId="14" applyNumberFormat="1" applyFont="1" applyBorder="1" applyAlignment="1">
      <alignment horizontal="right"/>
    </xf>
    <xf numFmtId="179" fontId="3" fillId="0" borderId="83" xfId="14" applyNumberFormat="1" applyFont="1" applyBorder="1" applyAlignment="1">
      <alignment horizontal="right"/>
    </xf>
    <xf numFmtId="179" fontId="3" fillId="0" borderId="50" xfId="14" applyNumberFormat="1" applyFont="1" applyBorder="1" applyAlignment="1">
      <alignment horizontal="right"/>
    </xf>
    <xf numFmtId="179" fontId="3" fillId="0" borderId="84" xfId="14" applyNumberFormat="1" applyFont="1" applyBorder="1" applyAlignment="1">
      <alignment horizontal="right"/>
    </xf>
    <xf numFmtId="179" fontId="3" fillId="0" borderId="56" xfId="14" applyNumberFormat="1" applyFont="1" applyBorder="1" applyAlignment="1">
      <alignment horizontal="right"/>
    </xf>
    <xf numFmtId="38" fontId="3" fillId="17" borderId="85" xfId="0" applyNumberFormat="1" applyFont="1" applyFill="1" applyBorder="1" applyAlignment="1">
      <alignment horizontal="right"/>
    </xf>
    <xf numFmtId="179" fontId="3" fillId="0" borderId="86" xfId="14" applyNumberFormat="1" applyFont="1" applyBorder="1" applyAlignment="1">
      <alignment horizontal="right"/>
    </xf>
    <xf numFmtId="179" fontId="3" fillId="0" borderId="87" xfId="14" applyNumberFormat="1" applyFont="1" applyBorder="1" applyAlignment="1">
      <alignment horizontal="right"/>
    </xf>
    <xf numFmtId="179" fontId="3" fillId="0" borderId="77" xfId="14" applyNumberFormat="1" applyFont="1" applyBorder="1" applyAlignment="1">
      <alignment horizontal="right"/>
    </xf>
    <xf numFmtId="179" fontId="3" fillId="16" borderId="50" xfId="14" applyNumberFormat="1" applyFont="1" applyFill="1" applyBorder="1" applyAlignment="1">
      <alignment horizontal="right"/>
    </xf>
    <xf numFmtId="179" fontId="3" fillId="16" borderId="84" xfId="14" applyNumberFormat="1" applyFont="1" applyFill="1" applyBorder="1" applyAlignment="1">
      <alignment horizontal="right"/>
    </xf>
    <xf numFmtId="179" fontId="3" fillId="0" borderId="57" xfId="14" applyNumberFormat="1" applyFont="1" applyBorder="1" applyAlignment="1">
      <alignment horizontal="right"/>
    </xf>
    <xf numFmtId="179" fontId="3" fillId="0" borderId="58" xfId="14" applyNumberFormat="1" applyFont="1" applyBorder="1" applyAlignment="1">
      <alignment horizontal="right"/>
    </xf>
    <xf numFmtId="0" fontId="3" fillId="15" borderId="9" xfId="0" applyFont="1" applyFill="1" applyBorder="1" applyAlignment="1">
      <alignment horizontal="center"/>
    </xf>
    <xf numFmtId="38" fontId="3" fillId="0" borderId="88" xfId="14" applyFont="1" applyFill="1" applyBorder="1"/>
    <xf numFmtId="38" fontId="3" fillId="0" borderId="88" xfId="14" applyFont="1" applyFill="1" applyBorder="1" applyAlignment="1"/>
    <xf numFmtId="38" fontId="3" fillId="0" borderId="81" xfId="14" applyFont="1" applyFill="1" applyBorder="1" applyAlignment="1"/>
    <xf numFmtId="38" fontId="3" fillId="0" borderId="89" xfId="14" applyFont="1" applyFill="1" applyBorder="1"/>
    <xf numFmtId="38" fontId="3" fillId="0" borderId="90" xfId="14" applyFont="1" applyFill="1" applyBorder="1" applyAlignment="1"/>
    <xf numFmtId="177" fontId="26" fillId="0" borderId="71" xfId="0" applyNumberFormat="1" applyFont="1" applyBorder="1" applyAlignment="1">
      <alignment horizontal="center"/>
    </xf>
    <xf numFmtId="177" fontId="26" fillId="0" borderId="54" xfId="0" applyNumberFormat="1" applyFont="1" applyFill="1" applyBorder="1"/>
    <xf numFmtId="177" fontId="26" fillId="0" borderId="0" xfId="0" applyNumberFormat="1" applyFont="1" applyFill="1" applyBorder="1"/>
    <xf numFmtId="177" fontId="26" fillId="0" borderId="91" xfId="0" applyNumberFormat="1" applyFont="1" applyFill="1" applyBorder="1"/>
    <xf numFmtId="0" fontId="26" fillId="0" borderId="72" xfId="0" applyFont="1" applyBorder="1"/>
    <xf numFmtId="177" fontId="26" fillId="15" borderId="23" xfId="0" applyNumberFormat="1" applyFont="1" applyFill="1" applyBorder="1" applyAlignment="1">
      <alignment horizontal="center"/>
    </xf>
    <xf numFmtId="0" fontId="26" fillId="0" borderId="15" xfId="0" applyFont="1" applyBorder="1" applyAlignment="1">
      <alignment shrinkToFit="1"/>
    </xf>
    <xf numFmtId="177" fontId="26" fillId="0" borderId="17" xfId="0" applyNumberFormat="1" applyFont="1" applyFill="1" applyBorder="1"/>
    <xf numFmtId="177" fontId="26" fillId="15" borderId="72" xfId="0" applyNumberFormat="1" applyFont="1" applyFill="1" applyBorder="1" applyAlignment="1">
      <alignment shrinkToFit="1"/>
    </xf>
    <xf numFmtId="177" fontId="26" fillId="0" borderId="71" xfId="0" applyNumberFormat="1" applyFont="1" applyFill="1" applyBorder="1"/>
    <xf numFmtId="0" fontId="26" fillId="0" borderId="21" xfId="0" applyFont="1" applyBorder="1" applyAlignment="1">
      <alignment shrinkToFit="1"/>
    </xf>
    <xf numFmtId="177" fontId="26" fillId="0" borderId="59" xfId="0" applyNumberFormat="1" applyFont="1" applyFill="1" applyBorder="1"/>
    <xf numFmtId="177" fontId="26" fillId="0" borderId="92" xfId="0" applyNumberFormat="1" applyFont="1" applyBorder="1" applyAlignment="1">
      <alignment horizontal="center"/>
    </xf>
    <xf numFmtId="177" fontId="27" fillId="15" borderId="32" xfId="0" applyNumberFormat="1" applyFont="1" applyFill="1" applyBorder="1" applyAlignment="1">
      <alignment horizontal="right" vertical="top"/>
    </xf>
    <xf numFmtId="177" fontId="26" fillId="0" borderId="46" xfId="0" applyNumberFormat="1" applyFont="1" applyFill="1" applyBorder="1"/>
    <xf numFmtId="177" fontId="26" fillId="0" borderId="55" xfId="0" applyNumberFormat="1" applyFont="1" applyFill="1" applyBorder="1"/>
    <xf numFmtId="177" fontId="26" fillId="15" borderId="59" xfId="0" applyNumberFormat="1" applyFont="1" applyFill="1" applyBorder="1"/>
    <xf numFmtId="177" fontId="26" fillId="0" borderId="46" xfId="0" applyNumberFormat="1" applyFont="1" applyFill="1" applyBorder="1" applyAlignment="1">
      <alignment horizontal="right"/>
    </xf>
    <xf numFmtId="177" fontId="26" fillId="0" borderId="59" xfId="0" applyNumberFormat="1" applyFont="1" applyFill="1" applyBorder="1" applyAlignment="1">
      <alignment vertical="center"/>
    </xf>
    <xf numFmtId="0" fontId="3" fillId="0" borderId="93" xfId="0" applyFont="1" applyBorder="1"/>
    <xf numFmtId="0" fontId="25" fillId="0" borderId="31" xfId="0" applyFont="1" applyBorder="1" applyAlignment="1"/>
    <xf numFmtId="0" fontId="3" fillId="0" borderId="21" xfId="0" applyFont="1" applyBorder="1" applyAlignment="1"/>
    <xf numFmtId="0" fontId="3" fillId="0" borderId="121" xfId="0" applyFont="1" applyBorder="1" applyAlignment="1">
      <alignment shrinkToFit="1"/>
    </xf>
    <xf numFmtId="0" fontId="29" fillId="0" borderId="107" xfId="22" applyFont="1" applyBorder="1" applyAlignment="1">
      <alignment horizontal="center" vertical="center"/>
    </xf>
    <xf numFmtId="0" fontId="29" fillId="0" borderId="108" xfId="22" applyFont="1" applyBorder="1" applyAlignment="1">
      <alignment horizontal="center" vertical="center"/>
    </xf>
    <xf numFmtId="49" fontId="29" fillId="0" borderId="96" xfId="22" applyNumberFormat="1" applyFont="1" applyFill="1" applyBorder="1" applyAlignment="1">
      <alignment horizontal="left" vertical="center"/>
    </xf>
    <xf numFmtId="49" fontId="29" fillId="0" borderId="61" xfId="22" applyNumberFormat="1" applyFont="1" applyFill="1" applyBorder="1" applyAlignment="1">
      <alignment horizontal="left" vertical="center"/>
    </xf>
    <xf numFmtId="49" fontId="29" fillId="0" borderId="36" xfId="22" applyNumberFormat="1" applyFont="1" applyFill="1" applyBorder="1" applyAlignment="1">
      <alignment horizontal="left" vertical="center"/>
    </xf>
    <xf numFmtId="0" fontId="29" fillId="0" borderId="61" xfId="22" applyFont="1" applyFill="1" applyBorder="1" applyAlignment="1">
      <alignment horizontal="left" vertical="center"/>
    </xf>
    <xf numFmtId="0" fontId="29" fillId="0" borderId="36" xfId="22" applyFont="1" applyFill="1" applyBorder="1" applyAlignment="1">
      <alignment horizontal="left" vertical="center"/>
    </xf>
    <xf numFmtId="0" fontId="29" fillId="0" borderId="61" xfId="22" applyFont="1" applyBorder="1" applyAlignment="1">
      <alignment horizontal="left" vertical="center"/>
    </xf>
    <xf numFmtId="0" fontId="29" fillId="0" borderId="36" xfId="22" applyFont="1" applyBorder="1" applyAlignment="1">
      <alignment horizontal="left" vertical="center"/>
    </xf>
    <xf numFmtId="0" fontId="30" fillId="0" borderId="61" xfId="22" applyFont="1" applyFill="1" applyBorder="1" applyAlignment="1">
      <alignment horizontal="center" vertical="center"/>
    </xf>
    <xf numFmtId="0" fontId="30" fillId="0" borderId="36" xfId="22" applyFont="1" applyFill="1" applyBorder="1" applyAlignment="1">
      <alignment horizontal="center" vertical="center"/>
    </xf>
    <xf numFmtId="0" fontId="29" fillId="16" borderId="109" xfId="22" applyFont="1" applyFill="1" applyBorder="1" applyAlignment="1">
      <alignment horizontal="center" vertical="center"/>
    </xf>
    <xf numFmtId="0" fontId="29" fillId="16" borderId="93" xfId="22" applyFont="1" applyFill="1" applyBorder="1" applyAlignment="1">
      <alignment horizontal="center" vertical="center"/>
    </xf>
    <xf numFmtId="0" fontId="29" fillId="16" borderId="110" xfId="22" applyFont="1" applyFill="1" applyBorder="1" applyAlignment="1">
      <alignment horizontal="center" vertical="center"/>
    </xf>
    <xf numFmtId="0" fontId="29" fillId="16" borderId="111" xfId="22" applyFont="1" applyFill="1" applyBorder="1" applyAlignment="1">
      <alignment horizontal="center" vertical="center"/>
    </xf>
    <xf numFmtId="0" fontId="29" fillId="16" borderId="112" xfId="22" applyFont="1" applyFill="1" applyBorder="1" applyAlignment="1">
      <alignment horizontal="center" vertical="center"/>
    </xf>
    <xf numFmtId="0" fontId="29" fillId="0" borderId="33" xfId="22" applyFont="1" applyBorder="1" applyAlignment="1">
      <alignment horizontal="left" vertical="center"/>
    </xf>
    <xf numFmtId="0" fontId="29" fillId="0" borderId="67" xfId="22" applyFont="1" applyBorder="1" applyAlignment="1">
      <alignment horizontal="left" vertical="center"/>
    </xf>
    <xf numFmtId="176" fontId="30" fillId="0" borderId="94" xfId="22" applyNumberFormat="1" applyFont="1" applyFill="1" applyBorder="1" applyAlignment="1">
      <alignment horizontal="right" vertical="center"/>
    </xf>
    <xf numFmtId="176" fontId="30" fillId="0" borderId="95" xfId="22" applyNumberFormat="1" applyFont="1" applyFill="1" applyBorder="1" applyAlignment="1">
      <alignment horizontal="right" vertical="center"/>
    </xf>
    <xf numFmtId="0" fontId="29" fillId="0" borderId="12" xfId="22" applyFont="1" applyBorder="1" applyAlignment="1">
      <alignment horizontal="left" vertical="center"/>
    </xf>
    <xf numFmtId="0" fontId="29" fillId="0" borderId="69" xfId="22" applyFont="1" applyBorder="1" applyAlignment="1">
      <alignment horizontal="left" vertical="center"/>
    </xf>
    <xf numFmtId="0" fontId="29" fillId="0" borderId="61" xfId="22" applyFont="1" applyBorder="1" applyAlignment="1">
      <alignment horizontal="center" vertical="center"/>
    </xf>
    <xf numFmtId="0" fontId="29" fillId="0" borderId="36" xfId="22" applyFont="1" applyBorder="1" applyAlignment="1">
      <alignment horizontal="center" vertical="center"/>
    </xf>
    <xf numFmtId="49" fontId="29" fillId="0" borderId="97" xfId="22" applyNumberFormat="1" applyFont="1" applyFill="1" applyBorder="1" applyAlignment="1">
      <alignment horizontal="center" vertical="center"/>
    </xf>
    <xf numFmtId="49" fontId="29" fillId="0" borderId="91" xfId="22" applyNumberFormat="1" applyFont="1" applyFill="1" applyBorder="1" applyAlignment="1">
      <alignment horizontal="center" vertical="center"/>
    </xf>
    <xf numFmtId="49" fontId="29" fillId="0" borderId="98" xfId="22" applyNumberFormat="1" applyFont="1" applyFill="1" applyBorder="1" applyAlignment="1">
      <alignment horizontal="center" vertical="center"/>
    </xf>
    <xf numFmtId="176" fontId="30" fillId="17" borderId="91" xfId="22" applyNumberFormat="1" applyFont="1" applyFill="1" applyBorder="1" applyAlignment="1">
      <alignment horizontal="right" vertical="center"/>
    </xf>
    <xf numFmtId="0" fontId="30" fillId="17" borderId="98" xfId="22" applyFont="1" applyFill="1" applyBorder="1" applyAlignment="1">
      <alignment horizontal="right" vertical="center"/>
    </xf>
    <xf numFmtId="0" fontId="29" fillId="0" borderId="30" xfId="22" applyFont="1" applyBorder="1" applyAlignment="1">
      <alignment horizontal="center" vertical="center"/>
    </xf>
    <xf numFmtId="0" fontId="29" fillId="0" borderId="99" xfId="22" applyFont="1" applyBorder="1" applyAlignment="1">
      <alignment horizontal="center" vertical="center"/>
    </xf>
    <xf numFmtId="0" fontId="29" fillId="0" borderId="37" xfId="22" applyFont="1" applyBorder="1" applyAlignment="1">
      <alignment horizontal="left" vertical="center" wrapText="1"/>
    </xf>
    <xf numFmtId="0" fontId="29" fillId="0" borderId="71" xfId="22" applyFont="1" applyBorder="1" applyAlignment="1">
      <alignment horizontal="left" vertical="center"/>
    </xf>
    <xf numFmtId="0" fontId="29" fillId="0" borderId="59" xfId="22" applyFont="1" applyBorder="1" applyAlignment="1">
      <alignment horizontal="left" vertical="center"/>
    </xf>
    <xf numFmtId="0" fontId="29" fillId="0" borderId="9" xfId="22" applyFont="1" applyBorder="1" applyAlignment="1">
      <alignment horizontal="left" vertical="center"/>
    </xf>
    <xf numFmtId="0" fontId="29" fillId="0" borderId="0" xfId="22" applyFont="1" applyBorder="1" applyAlignment="1">
      <alignment horizontal="left" vertical="center"/>
    </xf>
    <xf numFmtId="0" fontId="29" fillId="0" borderId="32" xfId="22" applyFont="1" applyBorder="1" applyAlignment="1">
      <alignment horizontal="left" vertical="center"/>
    </xf>
    <xf numFmtId="0" fontId="29" fillId="0" borderId="10" xfId="22" applyFont="1" applyBorder="1" applyAlignment="1">
      <alignment horizontal="left" vertical="center"/>
    </xf>
    <xf numFmtId="0" fontId="29" fillId="0" borderId="13" xfId="22" applyFont="1" applyBorder="1" applyAlignment="1">
      <alignment horizontal="left" vertical="center"/>
    </xf>
    <xf numFmtId="0" fontId="29" fillId="0" borderId="11" xfId="22" applyFont="1" applyBorder="1" applyAlignment="1">
      <alignment horizontal="left" vertical="center"/>
    </xf>
    <xf numFmtId="0" fontId="31" fillId="16" borderId="35" xfId="0" applyFont="1" applyFill="1" applyBorder="1" applyAlignment="1">
      <alignment horizontal="left" vertical="center" wrapText="1"/>
    </xf>
    <xf numFmtId="0" fontId="31" fillId="16" borderId="36" xfId="0" applyFont="1" applyFill="1" applyBorder="1" applyAlignment="1">
      <alignment horizontal="left" vertical="center" wrapText="1"/>
    </xf>
    <xf numFmtId="0" fontId="31" fillId="0" borderId="61" xfId="0" applyFont="1" applyBorder="1" applyAlignment="1">
      <alignment horizontal="left" vertical="center" wrapText="1"/>
    </xf>
    <xf numFmtId="0" fontId="31" fillId="0" borderId="36" xfId="0" applyFont="1" applyBorder="1" applyAlignment="1">
      <alignment horizontal="left" vertical="center" wrapText="1"/>
    </xf>
    <xf numFmtId="176" fontId="30" fillId="0" borderId="100" xfId="22" applyNumberFormat="1" applyFont="1" applyFill="1" applyBorder="1" applyAlignment="1">
      <alignment horizontal="right" vertical="center"/>
    </xf>
    <xf numFmtId="176" fontId="30" fillId="0" borderId="101" xfId="22" applyNumberFormat="1" applyFont="1" applyFill="1" applyBorder="1" applyAlignment="1">
      <alignment horizontal="right" vertical="center"/>
    </xf>
    <xf numFmtId="176" fontId="30" fillId="0" borderId="102" xfId="22" applyNumberFormat="1" applyFont="1" applyFill="1" applyBorder="1" applyAlignment="1">
      <alignment horizontal="right" vertical="center"/>
    </xf>
    <xf numFmtId="176" fontId="30" fillId="0" borderId="103" xfId="22" applyNumberFormat="1" applyFont="1" applyFill="1" applyBorder="1" applyAlignment="1">
      <alignment horizontal="right" vertical="center"/>
    </xf>
    <xf numFmtId="0" fontId="29" fillId="0" borderId="72" xfId="22" applyFont="1" applyBorder="1" applyAlignment="1">
      <alignment horizontal="left" vertical="center"/>
    </xf>
    <xf numFmtId="0" fontId="29" fillId="0" borderId="73" xfId="22" applyFont="1" applyBorder="1" applyAlignment="1">
      <alignment horizontal="left" vertical="center"/>
    </xf>
    <xf numFmtId="49" fontId="29" fillId="0" borderId="104" xfId="22" applyNumberFormat="1" applyFont="1" applyFill="1" applyBorder="1" applyAlignment="1">
      <alignment horizontal="center" vertical="center"/>
    </xf>
    <xf numFmtId="49" fontId="29" fillId="0" borderId="105" xfId="22" applyNumberFormat="1" applyFont="1" applyFill="1" applyBorder="1" applyAlignment="1">
      <alignment horizontal="center" vertical="center"/>
    </xf>
    <xf numFmtId="49" fontId="29" fillId="0" borderId="106" xfId="22" applyNumberFormat="1" applyFont="1" applyFill="1" applyBorder="1" applyAlignment="1">
      <alignment horizontal="center" vertical="center"/>
    </xf>
    <xf numFmtId="176" fontId="30" fillId="17" borderId="105" xfId="22" applyNumberFormat="1" applyFont="1" applyFill="1" applyBorder="1" applyAlignment="1">
      <alignment horizontal="right" vertical="center"/>
    </xf>
    <xf numFmtId="0" fontId="30" fillId="17" borderId="106" xfId="22" applyFont="1" applyFill="1" applyBorder="1" applyAlignment="1">
      <alignment horizontal="right" vertical="center"/>
    </xf>
    <xf numFmtId="0" fontId="6" fillId="0" borderId="0" xfId="0" applyFont="1" applyAlignment="1">
      <alignment horizontal="left"/>
    </xf>
    <xf numFmtId="38" fontId="3" fillId="0" borderId="12" xfId="14" applyFont="1" applyBorder="1" applyAlignment="1">
      <alignment horizontal="center"/>
    </xf>
    <xf numFmtId="0" fontId="26" fillId="0" borderId="35" xfId="0" applyFont="1" applyBorder="1" applyAlignment="1">
      <alignment horizontal="center"/>
    </xf>
    <xf numFmtId="0" fontId="26" fillId="0" borderId="36" xfId="0" applyFont="1" applyBorder="1" applyAlignment="1">
      <alignment horizontal="center"/>
    </xf>
    <xf numFmtId="177" fontId="26" fillId="0" borderId="35" xfId="0" applyNumberFormat="1" applyFont="1" applyBorder="1" applyAlignment="1">
      <alignment horizontal="center"/>
    </xf>
    <xf numFmtId="177" fontId="26" fillId="0" borderId="61" xfId="0" applyNumberFormat="1" applyFont="1" applyBorder="1" applyAlignment="1">
      <alignment horizontal="center"/>
    </xf>
    <xf numFmtId="177" fontId="26" fillId="0" borderId="36" xfId="0" applyNumberFormat="1" applyFont="1" applyBorder="1" applyAlignment="1">
      <alignment horizontal="center"/>
    </xf>
    <xf numFmtId="0" fontId="3" fillId="0" borderId="108" xfId="0" applyFont="1" applyBorder="1" applyAlignment="1">
      <alignment horizontal="center" vertical="center"/>
    </xf>
    <xf numFmtId="0" fontId="3" fillId="0" borderId="64" xfId="0" applyFont="1" applyBorder="1" applyAlignment="1">
      <alignment horizontal="center" vertical="center"/>
    </xf>
    <xf numFmtId="0" fontId="3" fillId="0" borderId="114" xfId="0" applyFont="1" applyBorder="1" applyAlignment="1">
      <alignment horizontal="center" vertical="center"/>
    </xf>
    <xf numFmtId="38" fontId="3" fillId="0" borderId="115" xfId="14" applyFont="1" applyBorder="1" applyAlignment="1">
      <alignment horizontal="center" vertical="center"/>
    </xf>
    <xf numFmtId="38" fontId="3" fillId="0" borderId="93" xfId="14" applyFont="1" applyBorder="1" applyAlignment="1">
      <alignment horizontal="center" vertical="center"/>
    </xf>
    <xf numFmtId="38" fontId="3" fillId="0" borderId="110" xfId="14" applyFont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top" wrapText="1"/>
    </xf>
    <xf numFmtId="0" fontId="3" fillId="0" borderId="32" xfId="0" applyFont="1" applyFill="1" applyBorder="1" applyAlignment="1">
      <alignment horizontal="left" vertical="top" wrapText="1"/>
    </xf>
    <xf numFmtId="0" fontId="3" fillId="0" borderId="104" xfId="0" applyFont="1" applyBorder="1" applyAlignment="1">
      <alignment horizontal="center" vertical="center"/>
    </xf>
    <xf numFmtId="0" fontId="3" fillId="0" borderId="105" xfId="0" applyFont="1" applyBorder="1" applyAlignment="1">
      <alignment horizontal="center" vertical="center"/>
    </xf>
    <xf numFmtId="0" fontId="3" fillId="0" borderId="106" xfId="0" applyFont="1" applyBorder="1" applyAlignment="1">
      <alignment horizontal="center" vertical="center"/>
    </xf>
    <xf numFmtId="0" fontId="3" fillId="0" borderId="63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116" xfId="0" applyFont="1" applyBorder="1" applyAlignment="1">
      <alignment horizontal="center" vertical="center"/>
    </xf>
    <xf numFmtId="0" fontId="3" fillId="0" borderId="117" xfId="0" applyFont="1" applyBorder="1" applyAlignment="1">
      <alignment horizontal="center" vertical="center"/>
    </xf>
    <xf numFmtId="0" fontId="3" fillId="0" borderId="118" xfId="0" applyFont="1" applyBorder="1" applyAlignment="1">
      <alignment horizontal="center" vertical="center"/>
    </xf>
    <xf numFmtId="0" fontId="3" fillId="0" borderId="11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20" xfId="0" applyFont="1" applyBorder="1" applyAlignment="1">
      <alignment horizontal="center" vertical="center" wrapText="1"/>
    </xf>
    <xf numFmtId="0" fontId="3" fillId="0" borderId="107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113" xfId="0" applyFont="1" applyBorder="1" applyAlignment="1">
      <alignment horizontal="center" vertical="center"/>
    </xf>
    <xf numFmtId="0" fontId="3" fillId="0" borderId="106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0" borderId="118" xfId="0" applyFont="1" applyBorder="1" applyAlignment="1">
      <alignment horizontal="center" vertical="center" wrapText="1"/>
    </xf>
    <xf numFmtId="0" fontId="3" fillId="0" borderId="107" xfId="0" applyFont="1" applyBorder="1" applyAlignment="1">
      <alignment horizontal="center" vertical="center" wrapText="1"/>
    </xf>
  </cellXfs>
  <cellStyles count="24">
    <cellStyle name="アクセント 1" xfId="1" builtinId="29" customBuiltin="1"/>
    <cellStyle name="アクセント 2" xfId="2" builtinId="33" customBuiltin="1"/>
    <cellStyle name="アクセント 3" xfId="3" builtinId="37" customBuiltin="1"/>
    <cellStyle name="アクセント 4" xfId="4" builtinId="41" customBuiltin="1"/>
    <cellStyle name="アクセント 5" xfId="5" builtinId="45" customBuiltin="1"/>
    <cellStyle name="アクセント 6" xfId="6" builtinId="49" customBuiltin="1"/>
    <cellStyle name="タイトル" xfId="7" builtinId="15" customBuiltin="1"/>
    <cellStyle name="チェック セル" xfId="8" builtinId="23" customBuiltin="1"/>
    <cellStyle name="メモ" xfId="9" builtinId="10" customBuiltin="1"/>
    <cellStyle name="リンク セル" xfId="10" builtinId="24" customBuiltin="1"/>
    <cellStyle name="悪い" xfId="11" builtinId="27" customBuiltin="1"/>
    <cellStyle name="計算" xfId="12" builtinId="22" customBuiltin="1"/>
    <cellStyle name="警告文" xfId="13" builtinId="11" customBuiltin="1"/>
    <cellStyle name="桁区切り" xfId="14" builtinId="6"/>
    <cellStyle name="見出し 1" xfId="15" builtinId="16" customBuiltin="1"/>
    <cellStyle name="見出し 2" xfId="16" builtinId="17" customBuiltin="1"/>
    <cellStyle name="見出し 3" xfId="17" builtinId="18" customBuiltin="1"/>
    <cellStyle name="見出し 4" xfId="18" builtinId="19" customBuiltin="1"/>
    <cellStyle name="出力" xfId="19" builtinId="21" customBuiltin="1"/>
    <cellStyle name="説明文" xfId="20" builtinId="53" customBuiltin="1"/>
    <cellStyle name="入力" xfId="21" builtinId="20" customBuiltin="1"/>
    <cellStyle name="標準" xfId="0" builtinId="0"/>
    <cellStyle name="標準 2" xfId="22" xr:uid="{00000000-0005-0000-0000-000016000000}"/>
    <cellStyle name="良い" xfId="23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theme/theme1.xml" Type="http://schemas.openxmlformats.org/officeDocument/2006/relationships/theme"/><Relationship Id="rId7" Target="styles.xml" Type="http://schemas.openxmlformats.org/officeDocument/2006/relationships/styles"/><Relationship Id="rId8" Target="sharedStrings.xml" Type="http://schemas.openxmlformats.org/officeDocument/2006/relationships/sharedStrings"/><Relationship Id="rId9" Target="calcChain.xml" Type="http://schemas.openxmlformats.org/officeDocument/2006/relationships/calcChain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76200</xdr:colOff>
      <xdr:row>6</xdr:row>
      <xdr:rowOff>38100</xdr:rowOff>
    </xdr:from>
    <xdr:to>
      <xdr:col>8</xdr:col>
      <xdr:colOff>38100</xdr:colOff>
      <xdr:row>8</xdr:row>
      <xdr:rowOff>9525</xdr:rowOff>
    </xdr:to>
    <xdr:sp macro="" textlink="">
      <xdr:nvSpPr>
        <xdr:cNvPr id="7110" name="AutoShape 19">
          <a:extLst>
            <a:ext uri="{FF2B5EF4-FFF2-40B4-BE49-F238E27FC236}">
              <a16:creationId xmlns:a16="http://schemas.microsoft.com/office/drawing/2014/main" id="{9589786A-B39A-46B5-B52D-DF14D20BA590}"/>
            </a:ext>
          </a:extLst>
        </xdr:cNvPr>
        <xdr:cNvSpPr>
          <a:spLocks noChangeArrowheads="1"/>
        </xdr:cNvSpPr>
      </xdr:nvSpPr>
      <xdr:spPr bwMode="auto">
        <a:xfrm>
          <a:off x="6419850" y="1181100"/>
          <a:ext cx="609600" cy="390525"/>
        </a:xfrm>
        <a:prstGeom prst="roundRect">
          <a:avLst>
            <a:gd name="adj" fmla="val 16667"/>
          </a:avLst>
        </a:prstGeom>
        <a:noFill/>
        <a:ln w="28575">
          <a:solidFill>
            <a:srgbClr xmlns:mc="http://schemas.openxmlformats.org/markup-compatibility/2006" xmlns:a14="http://schemas.microsoft.com/office/drawing/2010/main" val="0000D4" mc:Ignorable="a14" a14:legacySpreadsheetColorIndex="12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</xdr:col>
      <xdr:colOff>1256739</xdr:colOff>
      <xdr:row>4</xdr:row>
      <xdr:rowOff>38100</xdr:rowOff>
    </xdr:from>
    <xdr:to>
      <xdr:col>6</xdr:col>
      <xdr:colOff>542017</xdr:colOff>
      <xdr:row>5</xdr:row>
      <xdr:rowOff>116387</xdr:rowOff>
    </xdr:to>
    <xdr:sp macro="" textlink="">
      <xdr:nvSpPr>
        <xdr:cNvPr id="3092" name="AutoShape 20">
          <a:extLst>
            <a:ext uri="{FF2B5EF4-FFF2-40B4-BE49-F238E27FC236}">
              <a16:creationId xmlns:a16="http://schemas.microsoft.com/office/drawing/2014/main" id="{79C09D1A-6BEC-463D-B55A-C24F5608ABAD}"/>
            </a:ext>
          </a:extLst>
        </xdr:cNvPr>
        <xdr:cNvSpPr>
          <a:spLocks noChangeArrowheads="1"/>
        </xdr:cNvSpPr>
      </xdr:nvSpPr>
      <xdr:spPr bwMode="auto">
        <a:xfrm>
          <a:off x="1860176" y="2469776"/>
          <a:ext cx="4332332" cy="281492"/>
        </a:xfrm>
        <a:prstGeom prst="wedgeRoundRectCallout">
          <a:avLst>
            <a:gd name="adj1" fmla="val 55088"/>
            <a:gd name="adj2" fmla="val 101722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D4" mc:Ignorable="a14" a14:legacySpreadsheetColorIndex="12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明朝"/>
            </a:rPr>
            <a:t>計を、「様式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明朝"/>
            </a:rPr>
            <a:t>2-3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明朝"/>
            </a:rPr>
            <a:t>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明朝"/>
            </a:rPr>
            <a:t> 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明朝"/>
            </a:rPr>
            <a:t>総費用年度別内訳表」の項番３積算費用へ転記</a:t>
          </a:r>
        </a:p>
      </xdr:txBody>
    </xdr:sp>
    <xdr:clientData/>
  </xdr:twoCellAnchor>
  <xdr:twoCellAnchor>
    <xdr:from>
      <xdr:col>7</xdr:col>
      <xdr:colOff>76200</xdr:colOff>
      <xdr:row>8</xdr:row>
      <xdr:rowOff>66675</xdr:rowOff>
    </xdr:from>
    <xdr:to>
      <xdr:col>8</xdr:col>
      <xdr:colOff>38100</xdr:colOff>
      <xdr:row>11</xdr:row>
      <xdr:rowOff>9525</xdr:rowOff>
    </xdr:to>
    <xdr:sp macro="" textlink="">
      <xdr:nvSpPr>
        <xdr:cNvPr id="7112" name="AutoShape 21">
          <a:extLst>
            <a:ext uri="{FF2B5EF4-FFF2-40B4-BE49-F238E27FC236}">
              <a16:creationId xmlns:a16="http://schemas.microsoft.com/office/drawing/2014/main" id="{04785DFF-63F9-4AC5-B376-D283C4FFC69E}"/>
            </a:ext>
          </a:extLst>
        </xdr:cNvPr>
        <xdr:cNvSpPr>
          <a:spLocks noChangeArrowheads="1"/>
        </xdr:cNvSpPr>
      </xdr:nvSpPr>
      <xdr:spPr bwMode="auto">
        <a:xfrm>
          <a:off x="6419850" y="1628775"/>
          <a:ext cx="609600" cy="581025"/>
        </a:xfrm>
        <a:prstGeom prst="roundRect">
          <a:avLst>
            <a:gd name="adj" fmla="val 16667"/>
          </a:avLst>
        </a:prstGeom>
        <a:noFill/>
        <a:ln w="28575">
          <a:solidFill>
            <a:srgbClr xmlns:mc="http://schemas.openxmlformats.org/markup-compatibility/2006" xmlns:a14="http://schemas.microsoft.com/office/drawing/2010/main" val="0000D4" mc:Ignorable="a14" a14:legacySpreadsheetColorIndex="12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</xdr:col>
      <xdr:colOff>1388745</xdr:colOff>
      <xdr:row>17</xdr:row>
      <xdr:rowOff>38100</xdr:rowOff>
    </xdr:from>
    <xdr:to>
      <xdr:col>6</xdr:col>
      <xdr:colOff>541290</xdr:colOff>
      <xdr:row>18</xdr:row>
      <xdr:rowOff>99335</xdr:rowOff>
    </xdr:to>
    <xdr:sp macro="" textlink="">
      <xdr:nvSpPr>
        <xdr:cNvPr id="3094" name="AutoShape 22">
          <a:extLst>
            <a:ext uri="{FF2B5EF4-FFF2-40B4-BE49-F238E27FC236}">
              <a16:creationId xmlns:a16="http://schemas.microsoft.com/office/drawing/2014/main" id="{BC9B4E78-AC87-4304-91F4-86EFCF76887D}"/>
            </a:ext>
          </a:extLst>
        </xdr:cNvPr>
        <xdr:cNvSpPr>
          <a:spLocks noChangeArrowheads="1"/>
        </xdr:cNvSpPr>
      </xdr:nvSpPr>
      <xdr:spPr bwMode="auto">
        <a:xfrm>
          <a:off x="1992182" y="5260041"/>
          <a:ext cx="4200493" cy="283285"/>
        </a:xfrm>
        <a:prstGeom prst="wedgeRoundRectCallout">
          <a:avLst>
            <a:gd name="adj1" fmla="val 54685"/>
            <a:gd name="adj2" fmla="val -581032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D4" mc:Ignorable="a14" a14:legacySpreadsheetColorIndex="12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明朝"/>
            </a:rPr>
            <a:t>計を、「</a:t>
          </a:r>
          <a:r>
            <a:rPr lang="ja-JP" altLang="ja-JP" sz="1000" b="0" i="0" baseline="0">
              <a:effectLst/>
              <a:latin typeface="+mn-lt"/>
              <a:ea typeface="+mn-ea"/>
              <a:cs typeface="+mn-cs"/>
            </a:rPr>
            <a:t>様式</a:t>
          </a:r>
          <a:r>
            <a:rPr lang="en-US" altLang="ja-JP" sz="1000" b="0" i="0" baseline="0">
              <a:effectLst/>
              <a:latin typeface="+mn-lt"/>
              <a:ea typeface="+mn-ea"/>
              <a:cs typeface="+mn-cs"/>
            </a:rPr>
            <a:t>2-3</a:t>
          </a:r>
          <a:r>
            <a:rPr lang="ja-JP" altLang="ja-JP" sz="1000" b="0" i="0" baseline="0">
              <a:effectLst/>
              <a:latin typeface="+mn-lt"/>
              <a:ea typeface="+mn-ea"/>
              <a:cs typeface="+mn-cs"/>
            </a:rPr>
            <a:t>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明朝"/>
            </a:rPr>
            <a:t> 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明朝"/>
            </a:rPr>
            <a:t>総費用年度別内訳表」の項番４積算費用へ転記</a:t>
          </a:r>
        </a:p>
      </xdr:txBody>
    </xdr:sp>
    <xdr:clientData/>
  </xdr:twoCellAnchor>
  <xdr:twoCellAnchor>
    <xdr:from>
      <xdr:col>7</xdr:col>
      <xdr:colOff>76200</xdr:colOff>
      <xdr:row>11</xdr:row>
      <xdr:rowOff>66675</xdr:rowOff>
    </xdr:from>
    <xdr:to>
      <xdr:col>8</xdr:col>
      <xdr:colOff>38100</xdr:colOff>
      <xdr:row>16</xdr:row>
      <xdr:rowOff>28575</xdr:rowOff>
    </xdr:to>
    <xdr:sp macro="" textlink="">
      <xdr:nvSpPr>
        <xdr:cNvPr id="7114" name="AutoShape 23">
          <a:extLst>
            <a:ext uri="{FF2B5EF4-FFF2-40B4-BE49-F238E27FC236}">
              <a16:creationId xmlns:a16="http://schemas.microsoft.com/office/drawing/2014/main" id="{6025959C-23CB-4A76-BF15-0660BA2BC7A9}"/>
            </a:ext>
          </a:extLst>
        </xdr:cNvPr>
        <xdr:cNvSpPr>
          <a:spLocks noChangeArrowheads="1"/>
        </xdr:cNvSpPr>
      </xdr:nvSpPr>
      <xdr:spPr bwMode="auto">
        <a:xfrm>
          <a:off x="6419850" y="2266950"/>
          <a:ext cx="609600" cy="1019175"/>
        </a:xfrm>
        <a:prstGeom prst="roundRect">
          <a:avLst>
            <a:gd name="adj" fmla="val 16667"/>
          </a:avLst>
        </a:prstGeom>
        <a:noFill/>
        <a:ln w="28575">
          <a:solidFill>
            <a:srgbClr xmlns:mc="http://schemas.openxmlformats.org/markup-compatibility/2006" xmlns:a14="http://schemas.microsoft.com/office/drawing/2010/main" val="0000D4" mc:Ignorable="a14" a14:legacySpreadsheetColorIndex="12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8</xdr:col>
      <xdr:colOff>74930</xdr:colOff>
      <xdr:row>17</xdr:row>
      <xdr:rowOff>38100</xdr:rowOff>
    </xdr:from>
    <xdr:to>
      <xdr:col>9</xdr:col>
      <xdr:colOff>3710822</xdr:colOff>
      <xdr:row>18</xdr:row>
      <xdr:rowOff>99335</xdr:rowOff>
    </xdr:to>
    <xdr:sp macro="" textlink="">
      <xdr:nvSpPr>
        <xdr:cNvPr id="3096" name="AutoShape 24">
          <a:extLst>
            <a:ext uri="{FF2B5EF4-FFF2-40B4-BE49-F238E27FC236}">
              <a16:creationId xmlns:a16="http://schemas.microsoft.com/office/drawing/2014/main" id="{69E11624-8BE1-4175-AD9A-C67B38D21932}"/>
            </a:ext>
          </a:extLst>
        </xdr:cNvPr>
        <xdr:cNvSpPr>
          <a:spLocks noChangeArrowheads="1"/>
        </xdr:cNvSpPr>
      </xdr:nvSpPr>
      <xdr:spPr bwMode="auto">
        <a:xfrm>
          <a:off x="7070576" y="5260041"/>
          <a:ext cx="4292189" cy="283285"/>
        </a:xfrm>
        <a:prstGeom prst="wedgeRoundRectCallout">
          <a:avLst>
            <a:gd name="adj1" fmla="val -49759"/>
            <a:gd name="adj2" fmla="val -181032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D4" mc:Ignorable="a14" a14:legacySpreadsheetColorIndex="12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明朝"/>
            </a:rPr>
            <a:t>計を、「様式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明朝"/>
            </a:rPr>
            <a:t>2-3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明朝"/>
            </a:rPr>
            <a:t>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明朝"/>
            </a:rPr>
            <a:t> 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明朝"/>
            </a:rPr>
            <a:t>総費用年度別内訳表」の項番５積算費用へ転記</a:t>
          </a:r>
        </a:p>
      </xdr:txBody>
    </xdr:sp>
    <xdr:clientData/>
  </xdr:twoCellAnchor>
  <xdr:twoCellAnchor>
    <xdr:from>
      <xdr:col>2</xdr:col>
      <xdr:colOff>165100</xdr:colOff>
      <xdr:row>21</xdr:row>
      <xdr:rowOff>144780</xdr:rowOff>
    </xdr:from>
    <xdr:to>
      <xdr:col>2</xdr:col>
      <xdr:colOff>1459002</xdr:colOff>
      <xdr:row>24</xdr:row>
      <xdr:rowOff>7620</xdr:rowOff>
    </xdr:to>
    <xdr:sp macro="" textlink="">
      <xdr:nvSpPr>
        <xdr:cNvPr id="3097" name="AutoShape 25">
          <a:extLst>
            <a:ext uri="{FF2B5EF4-FFF2-40B4-BE49-F238E27FC236}">
              <a16:creationId xmlns:a16="http://schemas.microsoft.com/office/drawing/2014/main" id="{22C6D5E6-1E1E-4938-90ED-C52EA5B0D119}"/>
            </a:ext>
          </a:extLst>
        </xdr:cNvPr>
        <xdr:cNvSpPr>
          <a:spLocks noChangeArrowheads="1"/>
        </xdr:cNvSpPr>
      </xdr:nvSpPr>
      <xdr:spPr bwMode="auto">
        <a:xfrm>
          <a:off x="678180" y="5951220"/>
          <a:ext cx="1165860" cy="480060"/>
        </a:xfrm>
        <a:prstGeom prst="wedgeRoundRectCallout">
          <a:avLst>
            <a:gd name="adj1" fmla="val 93704"/>
            <a:gd name="adj2" fmla="val -80769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D4" mc:Ignorable="a14" a14:legacySpreadsheetColorIndex="12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明朝"/>
            </a:rPr>
            <a:t>実在する製品の型番を記載する</a:t>
          </a:r>
        </a:p>
      </xdr:txBody>
    </xdr:sp>
    <xdr:clientData/>
  </xdr:twoCellAnchor>
  <xdr:twoCellAnchor>
    <xdr:from>
      <xdr:col>9</xdr:col>
      <xdr:colOff>2428240</xdr:colOff>
      <xdr:row>22</xdr:row>
      <xdr:rowOff>78740</xdr:rowOff>
    </xdr:from>
    <xdr:to>
      <xdr:col>9</xdr:col>
      <xdr:colOff>3708331</xdr:colOff>
      <xdr:row>24</xdr:row>
      <xdr:rowOff>154940</xdr:rowOff>
    </xdr:to>
    <xdr:sp macro="" textlink="">
      <xdr:nvSpPr>
        <xdr:cNvPr id="3098" name="AutoShape 26">
          <a:extLst>
            <a:ext uri="{FF2B5EF4-FFF2-40B4-BE49-F238E27FC236}">
              <a16:creationId xmlns:a16="http://schemas.microsoft.com/office/drawing/2014/main" id="{BE71F27D-CD32-4F13-AE14-BEE19EE6ECE1}"/>
            </a:ext>
          </a:extLst>
        </xdr:cNvPr>
        <xdr:cNvSpPr>
          <a:spLocks noChangeArrowheads="1"/>
        </xdr:cNvSpPr>
      </xdr:nvSpPr>
      <xdr:spPr bwMode="auto">
        <a:xfrm>
          <a:off x="8930640" y="6103620"/>
          <a:ext cx="1158240" cy="487680"/>
        </a:xfrm>
        <a:prstGeom prst="wedgeRoundRectCallout">
          <a:avLst>
            <a:gd name="adj1" fmla="val -47037"/>
            <a:gd name="adj2" fmla="val -107694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D4" mc:Ignorable="a14" a14:legacySpreadsheetColorIndex="12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明朝"/>
            </a:rPr>
            <a:t>製品のスペックを記載する</a:t>
          </a:r>
        </a:p>
      </xdr:txBody>
    </xdr:sp>
    <xdr:clientData/>
  </xdr:twoCellAnchor>
  <xdr:twoCellAnchor>
    <xdr:from>
      <xdr:col>7</xdr:col>
      <xdr:colOff>76200</xdr:colOff>
      <xdr:row>20</xdr:row>
      <xdr:rowOff>28575</xdr:rowOff>
    </xdr:from>
    <xdr:to>
      <xdr:col>8</xdr:col>
      <xdr:colOff>38100</xdr:colOff>
      <xdr:row>27</xdr:row>
      <xdr:rowOff>9525</xdr:rowOff>
    </xdr:to>
    <xdr:sp macro="" textlink="">
      <xdr:nvSpPr>
        <xdr:cNvPr id="7118" name="AutoShape 27">
          <a:extLst>
            <a:ext uri="{FF2B5EF4-FFF2-40B4-BE49-F238E27FC236}">
              <a16:creationId xmlns:a16="http://schemas.microsoft.com/office/drawing/2014/main" id="{29B32F67-CFA1-431D-867B-8C619EA3F9BA}"/>
            </a:ext>
          </a:extLst>
        </xdr:cNvPr>
        <xdr:cNvSpPr>
          <a:spLocks noChangeArrowheads="1"/>
        </xdr:cNvSpPr>
      </xdr:nvSpPr>
      <xdr:spPr bwMode="auto">
        <a:xfrm>
          <a:off x="6419850" y="4010025"/>
          <a:ext cx="609600" cy="1447800"/>
        </a:xfrm>
        <a:prstGeom prst="roundRect">
          <a:avLst>
            <a:gd name="adj" fmla="val 16667"/>
          </a:avLst>
        </a:prstGeom>
        <a:noFill/>
        <a:ln w="28575">
          <a:solidFill>
            <a:srgbClr xmlns:mc="http://schemas.openxmlformats.org/markup-compatibility/2006" xmlns:a14="http://schemas.microsoft.com/office/drawing/2010/main" val="0000D4" mc:Ignorable="a14" a14:legacySpreadsheetColorIndex="12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240031</xdr:colOff>
      <xdr:row>28</xdr:row>
      <xdr:rowOff>7620</xdr:rowOff>
    </xdr:from>
    <xdr:to>
      <xdr:col>9</xdr:col>
      <xdr:colOff>4600063</xdr:colOff>
      <xdr:row>29</xdr:row>
      <xdr:rowOff>76200</xdr:rowOff>
    </xdr:to>
    <xdr:sp macro="" textlink="">
      <xdr:nvSpPr>
        <xdr:cNvPr id="3100" name="AutoShape 28">
          <a:extLst>
            <a:ext uri="{FF2B5EF4-FFF2-40B4-BE49-F238E27FC236}">
              <a16:creationId xmlns:a16="http://schemas.microsoft.com/office/drawing/2014/main" id="{0094EF9A-C4B1-4A2D-8221-473DC52FB56A}"/>
            </a:ext>
          </a:extLst>
        </xdr:cNvPr>
        <xdr:cNvSpPr>
          <a:spLocks noChangeArrowheads="1"/>
        </xdr:cNvSpPr>
      </xdr:nvSpPr>
      <xdr:spPr bwMode="auto">
        <a:xfrm>
          <a:off x="7891968" y="7459532"/>
          <a:ext cx="4356062" cy="281492"/>
        </a:xfrm>
        <a:prstGeom prst="wedgeRoundRectCallout">
          <a:avLst>
            <a:gd name="adj1" fmla="val -71727"/>
            <a:gd name="adj2" fmla="val -181032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D4" mc:Ignorable="a14" a14:legacySpreadsheetColorIndex="12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明朝"/>
            </a:rPr>
            <a:t>計を、「様式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明朝"/>
            </a:rPr>
            <a:t>2-3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明朝"/>
            </a:rPr>
            <a:t>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明朝"/>
            </a:rPr>
            <a:t> 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明朝"/>
            </a:rPr>
            <a:t>総費用年度別内訳表」の項番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明朝"/>
            </a:rPr>
            <a:t>9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明朝"/>
            </a:rPr>
            <a:t>積算費用へ転記</a:t>
          </a:r>
        </a:p>
      </xdr:txBody>
    </xdr:sp>
    <xdr:clientData/>
  </xdr:twoCellAnchor>
  <xdr:twoCellAnchor>
    <xdr:from>
      <xdr:col>9</xdr:col>
      <xdr:colOff>240030</xdr:colOff>
      <xdr:row>30</xdr:row>
      <xdr:rowOff>1644</xdr:rowOff>
    </xdr:from>
    <xdr:to>
      <xdr:col>9</xdr:col>
      <xdr:colOff>4608088</xdr:colOff>
      <xdr:row>31</xdr:row>
      <xdr:rowOff>73816</xdr:rowOff>
    </xdr:to>
    <xdr:sp macro="" textlink="">
      <xdr:nvSpPr>
        <xdr:cNvPr id="3101" name="AutoShape 29">
          <a:extLst>
            <a:ext uri="{FF2B5EF4-FFF2-40B4-BE49-F238E27FC236}">
              <a16:creationId xmlns:a16="http://schemas.microsoft.com/office/drawing/2014/main" id="{B9995F48-938C-4CE1-A49A-5248DACE594C}"/>
            </a:ext>
          </a:extLst>
        </xdr:cNvPr>
        <xdr:cNvSpPr>
          <a:spLocks noChangeArrowheads="1"/>
        </xdr:cNvSpPr>
      </xdr:nvSpPr>
      <xdr:spPr bwMode="auto">
        <a:xfrm>
          <a:off x="7891967" y="7862944"/>
          <a:ext cx="4367268" cy="279316"/>
        </a:xfrm>
        <a:prstGeom prst="wedgeRoundRectCallout">
          <a:avLst>
            <a:gd name="adj1" fmla="val -71977"/>
            <a:gd name="adj2" fmla="val -112069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D4" mc:Ignorable="a14" a14:legacySpreadsheetColorIndex="12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明朝"/>
            </a:rPr>
            <a:t>計を、「様式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明朝"/>
            </a:rPr>
            <a:t>2-3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明朝"/>
            </a:rPr>
            <a:t>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明朝"/>
            </a:rPr>
            <a:t> 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明朝"/>
            </a:rPr>
            <a:t>総費用年度別内訳表」の項番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明朝"/>
            </a:rPr>
            <a:t>10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明朝"/>
            </a:rPr>
            <a:t>積算費用へ転記</a:t>
          </a:r>
        </a:p>
      </xdr:txBody>
    </xdr:sp>
    <xdr:clientData/>
  </xdr:twoCellAnchor>
  <xdr:twoCellAnchor>
    <xdr:from>
      <xdr:col>7</xdr:col>
      <xdr:colOff>76200</xdr:colOff>
      <xdr:row>27</xdr:row>
      <xdr:rowOff>66675</xdr:rowOff>
    </xdr:from>
    <xdr:to>
      <xdr:col>8</xdr:col>
      <xdr:colOff>38100</xdr:colOff>
      <xdr:row>34</xdr:row>
      <xdr:rowOff>47625</xdr:rowOff>
    </xdr:to>
    <xdr:sp macro="" textlink="">
      <xdr:nvSpPr>
        <xdr:cNvPr id="7121" name="AutoShape 30">
          <a:extLst>
            <a:ext uri="{FF2B5EF4-FFF2-40B4-BE49-F238E27FC236}">
              <a16:creationId xmlns:a16="http://schemas.microsoft.com/office/drawing/2014/main" id="{3B9EED79-E3B6-46B2-94D8-E8BF83AFA16B}"/>
            </a:ext>
          </a:extLst>
        </xdr:cNvPr>
        <xdr:cNvSpPr>
          <a:spLocks noChangeArrowheads="1"/>
        </xdr:cNvSpPr>
      </xdr:nvSpPr>
      <xdr:spPr bwMode="auto">
        <a:xfrm>
          <a:off x="6419850" y="5514975"/>
          <a:ext cx="609600" cy="1447800"/>
        </a:xfrm>
        <a:prstGeom prst="roundRect">
          <a:avLst>
            <a:gd name="adj" fmla="val 16667"/>
          </a:avLst>
        </a:prstGeom>
        <a:noFill/>
        <a:ln w="28575">
          <a:solidFill>
            <a:srgbClr xmlns:mc="http://schemas.openxmlformats.org/markup-compatibility/2006" xmlns:a14="http://schemas.microsoft.com/office/drawing/2010/main" val="0000D4" mc:Ignorable="a14" a14:legacySpreadsheetColorIndex="12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240030</xdr:colOff>
      <xdr:row>35</xdr:row>
      <xdr:rowOff>154940</xdr:rowOff>
    </xdr:from>
    <xdr:to>
      <xdr:col>9</xdr:col>
      <xdr:colOff>4089988</xdr:colOff>
      <xdr:row>37</xdr:row>
      <xdr:rowOff>135233</xdr:rowOff>
    </xdr:to>
    <xdr:sp macro="" textlink="">
      <xdr:nvSpPr>
        <xdr:cNvPr id="3103" name="AutoShape 31">
          <a:extLst>
            <a:ext uri="{FF2B5EF4-FFF2-40B4-BE49-F238E27FC236}">
              <a16:creationId xmlns:a16="http://schemas.microsoft.com/office/drawing/2014/main" id="{94CE1E8E-7F86-4DF4-B712-B089132877BA}"/>
            </a:ext>
          </a:extLst>
        </xdr:cNvPr>
        <xdr:cNvSpPr>
          <a:spLocks noChangeArrowheads="1"/>
        </xdr:cNvSpPr>
      </xdr:nvSpPr>
      <xdr:spPr bwMode="auto">
        <a:xfrm>
          <a:off x="6964680" y="8854440"/>
          <a:ext cx="3474720" cy="274320"/>
        </a:xfrm>
        <a:prstGeom prst="wedgeRoundRectCallout">
          <a:avLst>
            <a:gd name="adj1" fmla="val -58644"/>
            <a:gd name="adj2" fmla="val 101722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D4" mc:Ignorable="a14" a14:legacySpreadsheetColorIndex="12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明朝"/>
            </a:rPr>
            <a:t>「様式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明朝"/>
            </a:rPr>
            <a:t>2-3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明朝"/>
            </a:rPr>
            <a:t>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明朝"/>
            </a:rPr>
            <a:t> 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明朝"/>
            </a:rPr>
            <a:t>総費用年度別内訳表」へ転記。以下同様</a:t>
          </a:r>
        </a:p>
      </xdr:txBody>
    </xdr:sp>
    <xdr:clientData/>
  </xdr:twoCellAnchor>
  <xdr:twoCellAnchor>
    <xdr:from>
      <xdr:col>9</xdr:col>
      <xdr:colOff>4963795</xdr:colOff>
      <xdr:row>6</xdr:row>
      <xdr:rowOff>152400</xdr:rowOff>
    </xdr:from>
    <xdr:to>
      <xdr:col>9</xdr:col>
      <xdr:colOff>7829792</xdr:colOff>
      <xdr:row>10</xdr:row>
      <xdr:rowOff>154371</xdr:rowOff>
    </xdr:to>
    <xdr:sp macro="" textlink="">
      <xdr:nvSpPr>
        <xdr:cNvPr id="3109" name="AutoShape 37">
          <a:extLst>
            <a:ext uri="{FF2B5EF4-FFF2-40B4-BE49-F238E27FC236}">
              <a16:creationId xmlns:a16="http://schemas.microsoft.com/office/drawing/2014/main" id="{8ED3D350-8F6B-40C7-BB80-21ADAF137D11}"/>
            </a:ext>
          </a:extLst>
        </xdr:cNvPr>
        <xdr:cNvSpPr>
          <a:spLocks noChangeArrowheads="1"/>
        </xdr:cNvSpPr>
      </xdr:nvSpPr>
      <xdr:spPr bwMode="auto">
        <a:xfrm>
          <a:off x="11209020" y="2971800"/>
          <a:ext cx="2590800" cy="815340"/>
        </a:xfrm>
        <a:prstGeom prst="wedgeRoundRectCallout">
          <a:avLst>
            <a:gd name="adj1" fmla="val -63741"/>
            <a:gd name="adj2" fmla="val -12069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D4" mc:Ignorable="a14" a14:legacySpreadsheetColorIndex="12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明朝"/>
            </a:rPr>
            <a:t>オプション費用またはカスタマイズ費用のうち、基本方針の実現の費用内訳を、「様式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明朝"/>
            </a:rPr>
            <a:t>2-4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明朝"/>
            </a:rPr>
            <a:t>　 オプション及びカスタマイズ費用内訳」に記載する。</a:t>
          </a:r>
        </a:p>
      </xdr:txBody>
    </xdr:sp>
    <xdr:clientData/>
  </xdr:twoCellAnchor>
  <xdr:twoCellAnchor>
    <xdr:from>
      <xdr:col>9</xdr:col>
      <xdr:colOff>4414520</xdr:colOff>
      <xdr:row>1</xdr:row>
      <xdr:rowOff>0</xdr:rowOff>
    </xdr:from>
    <xdr:to>
      <xdr:col>9</xdr:col>
      <xdr:colOff>7831226</xdr:colOff>
      <xdr:row>5</xdr:row>
      <xdr:rowOff>192524</xdr:rowOff>
    </xdr:to>
    <xdr:sp macro="" textlink="">
      <xdr:nvSpPr>
        <xdr:cNvPr id="3108" name="AutoShape 36">
          <a:extLst>
            <a:ext uri="{FF2B5EF4-FFF2-40B4-BE49-F238E27FC236}">
              <a16:creationId xmlns:a16="http://schemas.microsoft.com/office/drawing/2014/main" id="{922D3593-F1D2-44B0-9732-03FE978DF3D0}"/>
            </a:ext>
          </a:extLst>
        </xdr:cNvPr>
        <xdr:cNvSpPr>
          <a:spLocks noChangeArrowheads="1"/>
        </xdr:cNvSpPr>
      </xdr:nvSpPr>
      <xdr:spPr bwMode="auto">
        <a:xfrm>
          <a:off x="10713720" y="1866900"/>
          <a:ext cx="3086100" cy="929640"/>
        </a:xfrm>
        <a:prstGeom prst="wedgeRoundRectCallout">
          <a:avLst>
            <a:gd name="adj1" fmla="val -69810"/>
            <a:gd name="adj2" fmla="val 38889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D4" mc:Ignorable="a14" a14:legacySpreadsheetColorIndex="12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明朝"/>
            </a:rPr>
            <a:t>この欄の根拠説明が重要。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明朝"/>
            </a:rPr>
            <a:t>特に、機能数やテーブル数等に基づいて、工数につながる計算式や考え方の説明が必要。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2512732</xdr:colOff>
      <xdr:row>6</xdr:row>
      <xdr:rowOff>188819</xdr:rowOff>
    </xdr:from>
    <xdr:to>
      <xdr:col>3</xdr:col>
      <xdr:colOff>3770032</xdr:colOff>
      <xdr:row>10</xdr:row>
      <xdr:rowOff>44825</xdr:rowOff>
    </xdr:to>
    <xdr:sp macro="" textlink="">
      <xdr:nvSpPr>
        <xdr:cNvPr id="5" name="AutoShape 36">
          <a:extLst>
            <a:ext uri="{FF2B5EF4-FFF2-40B4-BE49-F238E27FC236}">
              <a16:creationId xmlns:a16="http://schemas.microsoft.com/office/drawing/2014/main" id="{75F23E17-9202-4955-AEAD-3CAA2EA68BFB}"/>
            </a:ext>
          </a:extLst>
        </xdr:cNvPr>
        <xdr:cNvSpPr>
          <a:spLocks noChangeArrowheads="1"/>
        </xdr:cNvSpPr>
      </xdr:nvSpPr>
      <xdr:spPr bwMode="auto">
        <a:xfrm>
          <a:off x="3095438" y="1656790"/>
          <a:ext cx="1257300" cy="842123"/>
        </a:xfrm>
        <a:prstGeom prst="wedgeRoundRectCallout">
          <a:avLst>
            <a:gd name="adj1" fmla="val 81123"/>
            <a:gd name="adj2" fmla="val -18017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D4" mc:Ignorable="a14" a14:legacySpreadsheetColorIndex="12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明朝"/>
            </a:rPr>
            <a:t>オプション対応かカスタマイズ対応かを記載。パッケージで実現の場合はその旨記載し、費用は空白で。</a:t>
          </a:r>
        </a:p>
      </xdr:txBody>
    </xdr:sp>
    <xdr:clientData/>
  </xdr:twoCellAnchor>
  <xdr:twoCellAnchor>
    <xdr:from>
      <xdr:col>5</xdr:col>
      <xdr:colOff>67981</xdr:colOff>
      <xdr:row>5</xdr:row>
      <xdr:rowOff>200025</xdr:rowOff>
    </xdr:from>
    <xdr:to>
      <xdr:col>5</xdr:col>
      <xdr:colOff>1945314</xdr:colOff>
      <xdr:row>6</xdr:row>
      <xdr:rowOff>276225</xdr:rowOff>
    </xdr:to>
    <xdr:sp macro="" textlink="">
      <xdr:nvSpPr>
        <xdr:cNvPr id="6" name="AutoShape 36">
          <a:extLst>
            <a:ext uri="{FF2B5EF4-FFF2-40B4-BE49-F238E27FC236}">
              <a16:creationId xmlns:a16="http://schemas.microsoft.com/office/drawing/2014/main" id="{1CBB048E-8BFB-46F6-95D9-D18BB8348F88}"/>
            </a:ext>
          </a:extLst>
        </xdr:cNvPr>
        <xdr:cNvSpPr>
          <a:spLocks noChangeArrowheads="1"/>
        </xdr:cNvSpPr>
      </xdr:nvSpPr>
      <xdr:spPr bwMode="auto">
        <a:xfrm>
          <a:off x="4043081" y="1447800"/>
          <a:ext cx="1885951" cy="285750"/>
        </a:xfrm>
        <a:prstGeom prst="wedgeRoundRectCallout">
          <a:avLst>
            <a:gd name="adj1" fmla="val 15223"/>
            <a:gd name="adj2" fmla="val 98057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D4" mc:Ignorable="a14" a14:legacySpreadsheetColorIndex="12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明朝"/>
            </a:rPr>
            <a:t>提案書の見出し等を簡潔に記載</a:t>
          </a:r>
        </a:p>
      </xdr:txBody>
    </xdr:sp>
    <xdr:clientData/>
  </xdr:twoCellAnchor>
  <xdr:twoCellAnchor>
    <xdr:from>
      <xdr:col>6</xdr:col>
      <xdr:colOff>198530</xdr:colOff>
      <xdr:row>6</xdr:row>
      <xdr:rowOff>0</xdr:rowOff>
    </xdr:from>
    <xdr:to>
      <xdr:col>9</xdr:col>
      <xdr:colOff>159650</xdr:colOff>
      <xdr:row>6</xdr:row>
      <xdr:rowOff>285750</xdr:rowOff>
    </xdr:to>
    <xdr:sp macro="" textlink="">
      <xdr:nvSpPr>
        <xdr:cNvPr id="7" name="AutoShape 36">
          <a:extLst>
            <a:ext uri="{FF2B5EF4-FFF2-40B4-BE49-F238E27FC236}">
              <a16:creationId xmlns:a16="http://schemas.microsoft.com/office/drawing/2014/main" id="{9E861AC5-B3AF-4F00-98BA-C2DD7266A907}"/>
            </a:ext>
          </a:extLst>
        </xdr:cNvPr>
        <xdr:cNvSpPr>
          <a:spLocks noChangeArrowheads="1"/>
        </xdr:cNvSpPr>
      </xdr:nvSpPr>
      <xdr:spPr bwMode="auto">
        <a:xfrm>
          <a:off x="6526305" y="1457325"/>
          <a:ext cx="2126317" cy="285750"/>
        </a:xfrm>
        <a:prstGeom prst="wedgeRoundRectCallout">
          <a:avLst>
            <a:gd name="adj1" fmla="val -49928"/>
            <a:gd name="adj2" fmla="val 94724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D4" mc:Ignorable="a14" a14:legacySpreadsheetColorIndex="12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明朝"/>
            </a:rPr>
            <a:t>提案書の該当ページを記載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Relationship Id="rId2" Target="../drawings/drawing2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X43"/>
  <sheetViews>
    <sheetView tabSelected="1" zoomScale="90" zoomScaleNormal="90" workbookViewId="0">
      <selection activeCell="B1" sqref="B1"/>
    </sheetView>
  </sheetViews>
  <sheetFormatPr defaultColWidth="13" defaultRowHeight="12"/>
  <cols>
    <col min="1" max="1" width="2.625" style="225" customWidth="1"/>
    <col min="2" max="2" width="2.625" style="226" customWidth="1"/>
    <col min="3" max="19" width="2.625" style="225" customWidth="1"/>
    <col min="20" max="23" width="8.625" style="225" customWidth="1"/>
    <col min="24" max="24" width="18.25" style="225" customWidth="1"/>
    <col min="25" max="25" width="2.625" style="225" customWidth="1"/>
    <col min="26" max="59" width="8.625" style="225" customWidth="1"/>
    <col min="60" max="16384" width="13" style="225"/>
  </cols>
  <sheetData>
    <row r="1" spans="2:24" ht="17.25">
      <c r="B1" s="235" t="s">
        <v>175</v>
      </c>
    </row>
    <row r="3" spans="2:24" ht="13.5">
      <c r="B3" s="242" t="s">
        <v>141</v>
      </c>
    </row>
    <row r="4" spans="2:24" ht="27" customHeight="1">
      <c r="B4" s="237" t="s">
        <v>127</v>
      </c>
      <c r="C4" s="238" t="s">
        <v>119</v>
      </c>
      <c r="D4" s="238"/>
      <c r="E4" s="238"/>
      <c r="F4" s="238"/>
      <c r="G4" s="240"/>
      <c r="H4" s="306" t="s">
        <v>132</v>
      </c>
      <c r="I4" s="306"/>
      <c r="J4" s="306"/>
      <c r="K4" s="306"/>
      <c r="L4" s="306"/>
      <c r="M4" s="306"/>
      <c r="N4" s="306"/>
      <c r="O4" s="306"/>
      <c r="P4" s="306"/>
      <c r="Q4" s="306"/>
      <c r="R4" s="306"/>
      <c r="S4" s="306"/>
      <c r="T4" s="306"/>
      <c r="U4" s="306"/>
      <c r="V4" s="306"/>
      <c r="W4" s="306"/>
      <c r="X4" s="307"/>
    </row>
    <row r="5" spans="2:24" ht="27" customHeight="1">
      <c r="B5" s="237" t="s">
        <v>128</v>
      </c>
      <c r="C5" s="238" t="s">
        <v>120</v>
      </c>
      <c r="D5" s="238"/>
      <c r="E5" s="238"/>
      <c r="F5" s="238"/>
      <c r="G5" s="240"/>
      <c r="H5" s="308"/>
      <c r="I5" s="308"/>
      <c r="J5" s="308"/>
      <c r="K5" s="308"/>
      <c r="L5" s="308"/>
      <c r="M5" s="308"/>
      <c r="N5" s="308"/>
      <c r="O5" s="308"/>
      <c r="P5" s="308"/>
      <c r="Q5" s="308"/>
      <c r="R5" s="308"/>
      <c r="S5" s="309"/>
      <c r="T5" s="341" t="s">
        <v>130</v>
      </c>
      <c r="U5" s="342"/>
      <c r="V5" s="343"/>
      <c r="W5" s="343"/>
      <c r="X5" s="344"/>
    </row>
    <row r="6" spans="2:24" ht="27" customHeight="1">
      <c r="B6" s="237" t="s">
        <v>131</v>
      </c>
      <c r="C6" s="238" t="s">
        <v>129</v>
      </c>
      <c r="D6" s="238"/>
      <c r="E6" s="238"/>
      <c r="F6" s="238"/>
      <c r="G6" s="240"/>
      <c r="H6" s="323"/>
      <c r="I6" s="323"/>
      <c r="J6" s="323"/>
      <c r="K6" s="323"/>
      <c r="L6" s="323"/>
      <c r="M6" s="323"/>
      <c r="N6" s="323"/>
      <c r="O6" s="323"/>
      <c r="P6" s="323"/>
      <c r="Q6" s="323"/>
      <c r="R6" s="323"/>
      <c r="S6" s="323"/>
      <c r="T6" s="323"/>
      <c r="U6" s="323"/>
      <c r="V6" s="323"/>
      <c r="W6" s="323"/>
      <c r="X6" s="324"/>
    </row>
    <row r="8" spans="2:24" ht="13.5">
      <c r="B8" s="242" t="s">
        <v>142</v>
      </c>
    </row>
    <row r="9" spans="2:24" ht="27" customHeight="1">
      <c r="B9" s="239" t="s">
        <v>127</v>
      </c>
      <c r="C9" s="238" t="s">
        <v>133</v>
      </c>
      <c r="D9" s="238"/>
      <c r="E9" s="238"/>
      <c r="F9" s="238"/>
      <c r="G9" s="238"/>
      <c r="H9" s="238"/>
      <c r="I9" s="238"/>
      <c r="J9" s="238"/>
      <c r="K9" s="238"/>
      <c r="L9" s="238"/>
      <c r="M9" s="238"/>
      <c r="N9" s="238"/>
      <c r="O9" s="238"/>
      <c r="P9" s="238"/>
      <c r="Q9" s="238"/>
      <c r="R9" s="238"/>
      <c r="S9" s="241"/>
      <c r="T9" s="310" t="s">
        <v>135</v>
      </c>
      <c r="U9" s="310"/>
      <c r="V9" s="310"/>
      <c r="W9" s="310"/>
      <c r="X9" s="311"/>
    </row>
    <row r="10" spans="2:24" ht="27" customHeight="1">
      <c r="B10" s="239" t="s">
        <v>128</v>
      </c>
      <c r="C10" s="238" t="s">
        <v>121</v>
      </c>
      <c r="D10" s="238"/>
      <c r="E10" s="238"/>
      <c r="F10" s="238"/>
      <c r="G10" s="238"/>
      <c r="H10" s="238"/>
      <c r="I10" s="238"/>
      <c r="J10" s="238"/>
      <c r="K10" s="238"/>
      <c r="L10" s="238"/>
      <c r="M10" s="238"/>
      <c r="N10" s="238"/>
      <c r="O10" s="238"/>
      <c r="P10" s="238"/>
      <c r="Q10" s="238"/>
      <c r="R10" s="238"/>
      <c r="S10" s="241"/>
      <c r="T10" s="310" t="s">
        <v>149</v>
      </c>
      <c r="U10" s="310"/>
      <c r="V10" s="310"/>
      <c r="W10" s="310"/>
      <c r="X10" s="311"/>
    </row>
    <row r="11" spans="2:24">
      <c r="B11" s="226" t="s">
        <v>134</v>
      </c>
    </row>
    <row r="13" spans="2:24" ht="14.25" thickBot="1">
      <c r="B13" s="242" t="s">
        <v>143</v>
      </c>
      <c r="W13" s="227"/>
      <c r="X13" s="227"/>
    </row>
    <row r="14" spans="2:24" ht="27" customHeight="1">
      <c r="B14" s="312" t="s">
        <v>122</v>
      </c>
      <c r="C14" s="313"/>
      <c r="D14" s="313"/>
      <c r="E14" s="313"/>
      <c r="F14" s="313"/>
      <c r="G14" s="313"/>
      <c r="H14" s="313"/>
      <c r="I14" s="313"/>
      <c r="J14" s="313"/>
      <c r="K14" s="313"/>
      <c r="L14" s="313"/>
      <c r="M14" s="313"/>
      <c r="N14" s="313"/>
      <c r="O14" s="313"/>
      <c r="P14" s="313"/>
      <c r="Q14" s="313"/>
      <c r="R14" s="313"/>
      <c r="S14" s="314"/>
      <c r="T14" s="314" t="s">
        <v>123</v>
      </c>
      <c r="U14" s="315"/>
      <c r="V14" s="315" t="s">
        <v>124</v>
      </c>
      <c r="W14" s="315"/>
      <c r="X14" s="316"/>
    </row>
    <row r="15" spans="2:24" ht="27" customHeight="1">
      <c r="B15" s="303" t="s">
        <v>136</v>
      </c>
      <c r="C15" s="304"/>
      <c r="D15" s="304"/>
      <c r="E15" s="304"/>
      <c r="F15" s="304"/>
      <c r="G15" s="304"/>
      <c r="H15" s="304"/>
      <c r="I15" s="304"/>
      <c r="J15" s="304"/>
      <c r="K15" s="304"/>
      <c r="L15" s="304"/>
      <c r="M15" s="304"/>
      <c r="N15" s="304"/>
      <c r="O15" s="304"/>
      <c r="P15" s="304"/>
      <c r="Q15" s="304"/>
      <c r="R15" s="304"/>
      <c r="S15" s="305"/>
      <c r="T15" s="345">
        <v>0</v>
      </c>
      <c r="U15" s="346"/>
      <c r="V15" s="317"/>
      <c r="W15" s="317"/>
      <c r="X15" s="318"/>
    </row>
    <row r="16" spans="2:24" ht="27" customHeight="1">
      <c r="B16" s="303" t="s">
        <v>137</v>
      </c>
      <c r="C16" s="304"/>
      <c r="D16" s="304"/>
      <c r="E16" s="304"/>
      <c r="F16" s="304"/>
      <c r="G16" s="304"/>
      <c r="H16" s="304"/>
      <c r="I16" s="304"/>
      <c r="J16" s="304"/>
      <c r="K16" s="304"/>
      <c r="L16" s="304"/>
      <c r="M16" s="304"/>
      <c r="N16" s="304"/>
      <c r="O16" s="304"/>
      <c r="P16" s="304"/>
      <c r="Q16" s="304"/>
      <c r="R16" s="304"/>
      <c r="S16" s="305"/>
      <c r="T16" s="319">
        <v>0</v>
      </c>
      <c r="U16" s="320"/>
      <c r="V16" s="321"/>
      <c r="W16" s="321"/>
      <c r="X16" s="322"/>
    </row>
    <row r="17" spans="2:24" ht="27" customHeight="1">
      <c r="B17" s="303" t="s">
        <v>138</v>
      </c>
      <c r="C17" s="304"/>
      <c r="D17" s="304"/>
      <c r="E17" s="304"/>
      <c r="F17" s="304"/>
      <c r="G17" s="304"/>
      <c r="H17" s="304"/>
      <c r="I17" s="304"/>
      <c r="J17" s="304"/>
      <c r="K17" s="304"/>
      <c r="L17" s="304"/>
      <c r="M17" s="304"/>
      <c r="N17" s="304"/>
      <c r="O17" s="304"/>
      <c r="P17" s="304"/>
      <c r="Q17" s="304"/>
      <c r="R17" s="304"/>
      <c r="S17" s="305"/>
      <c r="T17" s="319">
        <v>0</v>
      </c>
      <c r="U17" s="320"/>
      <c r="V17" s="321"/>
      <c r="W17" s="321"/>
      <c r="X17" s="322"/>
    </row>
    <row r="18" spans="2:24" ht="27" customHeight="1">
      <c r="B18" s="303" t="s">
        <v>139</v>
      </c>
      <c r="C18" s="304"/>
      <c r="D18" s="304"/>
      <c r="E18" s="304"/>
      <c r="F18" s="304"/>
      <c r="G18" s="304"/>
      <c r="H18" s="304"/>
      <c r="I18" s="304"/>
      <c r="J18" s="304"/>
      <c r="K18" s="304"/>
      <c r="L18" s="304"/>
      <c r="M18" s="304"/>
      <c r="N18" s="304"/>
      <c r="O18" s="304"/>
      <c r="P18" s="304"/>
      <c r="Q18" s="304"/>
      <c r="R18" s="304"/>
      <c r="S18" s="305"/>
      <c r="T18" s="319">
        <v>0</v>
      </c>
      <c r="U18" s="320"/>
      <c r="V18" s="321"/>
      <c r="W18" s="321"/>
      <c r="X18" s="322"/>
    </row>
    <row r="19" spans="2:24" ht="27" customHeight="1" thickBot="1">
      <c r="B19" s="303" t="s">
        <v>140</v>
      </c>
      <c r="C19" s="304"/>
      <c r="D19" s="304"/>
      <c r="E19" s="304"/>
      <c r="F19" s="304"/>
      <c r="G19" s="304"/>
      <c r="H19" s="304"/>
      <c r="I19" s="304"/>
      <c r="J19" s="304"/>
      <c r="K19" s="304"/>
      <c r="L19" s="304"/>
      <c r="M19" s="304"/>
      <c r="N19" s="304"/>
      <c r="O19" s="304"/>
      <c r="P19" s="304"/>
      <c r="Q19" s="304"/>
      <c r="R19" s="304"/>
      <c r="S19" s="305"/>
      <c r="T19" s="347">
        <v>0</v>
      </c>
      <c r="U19" s="348"/>
      <c r="V19" s="349"/>
      <c r="W19" s="349"/>
      <c r="X19" s="350"/>
    </row>
    <row r="20" spans="2:24" ht="27" customHeight="1">
      <c r="B20" s="351" t="s">
        <v>125</v>
      </c>
      <c r="C20" s="352"/>
      <c r="D20" s="352"/>
      <c r="E20" s="352"/>
      <c r="F20" s="352"/>
      <c r="G20" s="352"/>
      <c r="H20" s="352"/>
      <c r="I20" s="352"/>
      <c r="J20" s="352"/>
      <c r="K20" s="352"/>
      <c r="L20" s="352"/>
      <c r="M20" s="352"/>
      <c r="N20" s="352"/>
      <c r="O20" s="352"/>
      <c r="P20" s="352"/>
      <c r="Q20" s="352"/>
      <c r="R20" s="352"/>
      <c r="S20" s="353"/>
      <c r="T20" s="354">
        <f>SUM(T15:U19)</f>
        <v>0</v>
      </c>
      <c r="U20" s="355"/>
      <c r="V20" s="301"/>
      <c r="W20" s="301"/>
      <c r="X20" s="302"/>
    </row>
    <row r="21" spans="2:24" ht="27" customHeight="1" thickBot="1">
      <c r="B21" s="325" t="s">
        <v>126</v>
      </c>
      <c r="C21" s="326"/>
      <c r="D21" s="326"/>
      <c r="E21" s="326"/>
      <c r="F21" s="326"/>
      <c r="G21" s="326"/>
      <c r="H21" s="326"/>
      <c r="I21" s="326"/>
      <c r="J21" s="326"/>
      <c r="K21" s="326"/>
      <c r="L21" s="326"/>
      <c r="M21" s="326"/>
      <c r="N21" s="326"/>
      <c r="O21" s="326"/>
      <c r="P21" s="326"/>
      <c r="Q21" s="326"/>
      <c r="R21" s="326"/>
      <c r="S21" s="327"/>
      <c r="T21" s="328">
        <f>T20*1.08</f>
        <v>0</v>
      </c>
      <c r="U21" s="329"/>
      <c r="V21" s="330"/>
      <c r="W21" s="330"/>
      <c r="X21" s="331"/>
    </row>
    <row r="23" spans="2:24" s="233" customFormat="1" ht="12" customHeight="1">
      <c r="B23" s="228"/>
      <c r="C23" s="229"/>
      <c r="D23" s="229"/>
      <c r="E23" s="229"/>
      <c r="F23" s="229"/>
      <c r="G23" s="229"/>
      <c r="H23" s="229"/>
      <c r="I23" s="229"/>
      <c r="J23" s="229"/>
      <c r="K23" s="229"/>
      <c r="L23" s="229"/>
      <c r="M23" s="229"/>
      <c r="N23" s="229"/>
      <c r="O23" s="229"/>
      <c r="P23" s="229"/>
      <c r="Q23" s="229"/>
      <c r="R23" s="229"/>
      <c r="S23" s="229"/>
      <c r="T23" s="230"/>
      <c r="U23" s="231"/>
      <c r="V23" s="232"/>
      <c r="W23" s="232"/>
      <c r="X23" s="232"/>
    </row>
    <row r="24" spans="2:24" ht="13.5">
      <c r="B24" s="242" t="s">
        <v>144</v>
      </c>
    </row>
    <row r="25" spans="2:24">
      <c r="B25" s="332"/>
      <c r="C25" s="333"/>
      <c r="D25" s="333"/>
      <c r="E25" s="333"/>
      <c r="F25" s="333"/>
      <c r="G25" s="333"/>
      <c r="H25" s="333"/>
      <c r="I25" s="333"/>
      <c r="J25" s="333"/>
      <c r="K25" s="333"/>
      <c r="L25" s="333"/>
      <c r="M25" s="333"/>
      <c r="N25" s="333"/>
      <c r="O25" s="333"/>
      <c r="P25" s="333"/>
      <c r="Q25" s="333"/>
      <c r="R25" s="333"/>
      <c r="S25" s="333"/>
      <c r="T25" s="333"/>
      <c r="U25" s="333"/>
      <c r="V25" s="333"/>
      <c r="W25" s="333"/>
      <c r="X25" s="334"/>
    </row>
    <row r="26" spans="2:24">
      <c r="B26" s="335"/>
      <c r="C26" s="336"/>
      <c r="D26" s="336"/>
      <c r="E26" s="336"/>
      <c r="F26" s="336"/>
      <c r="G26" s="336"/>
      <c r="H26" s="336"/>
      <c r="I26" s="336"/>
      <c r="J26" s="336"/>
      <c r="K26" s="336"/>
      <c r="L26" s="336"/>
      <c r="M26" s="336"/>
      <c r="N26" s="336"/>
      <c r="O26" s="336"/>
      <c r="P26" s="336"/>
      <c r="Q26" s="336"/>
      <c r="R26" s="336"/>
      <c r="S26" s="336"/>
      <c r="T26" s="336"/>
      <c r="U26" s="336"/>
      <c r="V26" s="336"/>
      <c r="W26" s="336"/>
      <c r="X26" s="337"/>
    </row>
    <row r="27" spans="2:24">
      <c r="B27" s="335"/>
      <c r="C27" s="336"/>
      <c r="D27" s="336"/>
      <c r="E27" s="336"/>
      <c r="F27" s="336"/>
      <c r="G27" s="336"/>
      <c r="H27" s="336"/>
      <c r="I27" s="336"/>
      <c r="J27" s="336"/>
      <c r="K27" s="336"/>
      <c r="L27" s="336"/>
      <c r="M27" s="336"/>
      <c r="N27" s="336"/>
      <c r="O27" s="336"/>
      <c r="P27" s="336"/>
      <c r="Q27" s="336"/>
      <c r="R27" s="336"/>
      <c r="S27" s="336"/>
      <c r="T27" s="336"/>
      <c r="U27" s="336"/>
      <c r="V27" s="336"/>
      <c r="W27" s="336"/>
      <c r="X27" s="337"/>
    </row>
    <row r="28" spans="2:24">
      <c r="B28" s="335"/>
      <c r="C28" s="336"/>
      <c r="D28" s="336"/>
      <c r="E28" s="336"/>
      <c r="F28" s="336"/>
      <c r="G28" s="336"/>
      <c r="H28" s="336"/>
      <c r="I28" s="336"/>
      <c r="J28" s="336"/>
      <c r="K28" s="336"/>
      <c r="L28" s="336"/>
      <c r="M28" s="336"/>
      <c r="N28" s="336"/>
      <c r="O28" s="336"/>
      <c r="P28" s="336"/>
      <c r="Q28" s="336"/>
      <c r="R28" s="336"/>
      <c r="S28" s="336"/>
      <c r="T28" s="336"/>
      <c r="U28" s="336"/>
      <c r="V28" s="336"/>
      <c r="W28" s="336"/>
      <c r="X28" s="337"/>
    </row>
    <row r="29" spans="2:24">
      <c r="B29" s="335"/>
      <c r="C29" s="336"/>
      <c r="D29" s="336"/>
      <c r="E29" s="336"/>
      <c r="F29" s="336"/>
      <c r="G29" s="336"/>
      <c r="H29" s="336"/>
      <c r="I29" s="336"/>
      <c r="J29" s="336"/>
      <c r="K29" s="336"/>
      <c r="L29" s="336"/>
      <c r="M29" s="336"/>
      <c r="N29" s="336"/>
      <c r="O29" s="336"/>
      <c r="P29" s="336"/>
      <c r="Q29" s="336"/>
      <c r="R29" s="336"/>
      <c r="S29" s="336"/>
      <c r="T29" s="336"/>
      <c r="U29" s="336"/>
      <c r="V29" s="336"/>
      <c r="W29" s="336"/>
      <c r="X29" s="337"/>
    </row>
    <row r="30" spans="2:24">
      <c r="B30" s="335"/>
      <c r="C30" s="336"/>
      <c r="D30" s="336"/>
      <c r="E30" s="336"/>
      <c r="F30" s="336"/>
      <c r="G30" s="336"/>
      <c r="H30" s="336"/>
      <c r="I30" s="336"/>
      <c r="J30" s="336"/>
      <c r="K30" s="336"/>
      <c r="L30" s="336"/>
      <c r="M30" s="336"/>
      <c r="N30" s="336"/>
      <c r="O30" s="336"/>
      <c r="P30" s="336"/>
      <c r="Q30" s="336"/>
      <c r="R30" s="336"/>
      <c r="S30" s="336"/>
      <c r="T30" s="336"/>
      <c r="U30" s="336"/>
      <c r="V30" s="336"/>
      <c r="W30" s="336"/>
      <c r="X30" s="337"/>
    </row>
    <row r="31" spans="2:24">
      <c r="B31" s="335"/>
      <c r="C31" s="336"/>
      <c r="D31" s="336"/>
      <c r="E31" s="336"/>
      <c r="F31" s="336"/>
      <c r="G31" s="336"/>
      <c r="H31" s="336"/>
      <c r="I31" s="336"/>
      <c r="J31" s="336"/>
      <c r="K31" s="336"/>
      <c r="L31" s="336"/>
      <c r="M31" s="336"/>
      <c r="N31" s="336"/>
      <c r="O31" s="336"/>
      <c r="P31" s="336"/>
      <c r="Q31" s="336"/>
      <c r="R31" s="336"/>
      <c r="S31" s="336"/>
      <c r="T31" s="336"/>
      <c r="U31" s="336"/>
      <c r="V31" s="336"/>
      <c r="W31" s="336"/>
      <c r="X31" s="337"/>
    </row>
    <row r="32" spans="2:24">
      <c r="B32" s="335"/>
      <c r="C32" s="336"/>
      <c r="D32" s="336"/>
      <c r="E32" s="336"/>
      <c r="F32" s="336"/>
      <c r="G32" s="336"/>
      <c r="H32" s="336"/>
      <c r="I32" s="336"/>
      <c r="J32" s="336"/>
      <c r="K32" s="336"/>
      <c r="L32" s="336"/>
      <c r="M32" s="336"/>
      <c r="N32" s="336"/>
      <c r="O32" s="336"/>
      <c r="P32" s="336"/>
      <c r="Q32" s="336"/>
      <c r="R32" s="336"/>
      <c r="S32" s="336"/>
      <c r="T32" s="336"/>
      <c r="U32" s="336"/>
      <c r="V32" s="336"/>
      <c r="W32" s="336"/>
      <c r="X32" s="337"/>
    </row>
    <row r="33" spans="2:24">
      <c r="B33" s="335"/>
      <c r="C33" s="336"/>
      <c r="D33" s="336"/>
      <c r="E33" s="336"/>
      <c r="F33" s="336"/>
      <c r="G33" s="336"/>
      <c r="H33" s="336"/>
      <c r="I33" s="336"/>
      <c r="J33" s="336"/>
      <c r="K33" s="336"/>
      <c r="L33" s="336"/>
      <c r="M33" s="336"/>
      <c r="N33" s="336"/>
      <c r="O33" s="336"/>
      <c r="P33" s="336"/>
      <c r="Q33" s="336"/>
      <c r="R33" s="336"/>
      <c r="S33" s="336"/>
      <c r="T33" s="336"/>
      <c r="U33" s="336"/>
      <c r="V33" s="336"/>
      <c r="W33" s="336"/>
      <c r="X33" s="337"/>
    </row>
    <row r="34" spans="2:24">
      <c r="B34" s="335"/>
      <c r="C34" s="336"/>
      <c r="D34" s="336"/>
      <c r="E34" s="336"/>
      <c r="F34" s="336"/>
      <c r="G34" s="336"/>
      <c r="H34" s="336"/>
      <c r="I34" s="336"/>
      <c r="J34" s="336"/>
      <c r="K34" s="336"/>
      <c r="L34" s="336"/>
      <c r="M34" s="336"/>
      <c r="N34" s="336"/>
      <c r="O34" s="336"/>
      <c r="P34" s="336"/>
      <c r="Q34" s="336"/>
      <c r="R34" s="336"/>
      <c r="S34" s="336"/>
      <c r="T34" s="336"/>
      <c r="U34" s="336"/>
      <c r="V34" s="336"/>
      <c r="W34" s="336"/>
      <c r="X34" s="337"/>
    </row>
    <row r="35" spans="2:24">
      <c r="B35" s="335"/>
      <c r="C35" s="336"/>
      <c r="D35" s="336"/>
      <c r="E35" s="336"/>
      <c r="F35" s="336"/>
      <c r="G35" s="336"/>
      <c r="H35" s="336"/>
      <c r="I35" s="336"/>
      <c r="J35" s="336"/>
      <c r="K35" s="336"/>
      <c r="L35" s="336"/>
      <c r="M35" s="336"/>
      <c r="N35" s="336"/>
      <c r="O35" s="336"/>
      <c r="P35" s="336"/>
      <c r="Q35" s="336"/>
      <c r="R35" s="336"/>
      <c r="S35" s="336"/>
      <c r="T35" s="336"/>
      <c r="U35" s="336"/>
      <c r="V35" s="336"/>
      <c r="W35" s="336"/>
      <c r="X35" s="337"/>
    </row>
    <row r="36" spans="2:24">
      <c r="B36" s="335"/>
      <c r="C36" s="336"/>
      <c r="D36" s="336"/>
      <c r="E36" s="336"/>
      <c r="F36" s="336"/>
      <c r="G36" s="336"/>
      <c r="H36" s="336"/>
      <c r="I36" s="336"/>
      <c r="J36" s="336"/>
      <c r="K36" s="336"/>
      <c r="L36" s="336"/>
      <c r="M36" s="336"/>
      <c r="N36" s="336"/>
      <c r="O36" s="336"/>
      <c r="P36" s="336"/>
      <c r="Q36" s="336"/>
      <c r="R36" s="336"/>
      <c r="S36" s="336"/>
      <c r="T36" s="336"/>
      <c r="U36" s="336"/>
      <c r="V36" s="336"/>
      <c r="W36" s="336"/>
      <c r="X36" s="337"/>
    </row>
    <row r="37" spans="2:24">
      <c r="B37" s="335"/>
      <c r="C37" s="336"/>
      <c r="D37" s="336"/>
      <c r="E37" s="336"/>
      <c r="F37" s="336"/>
      <c r="G37" s="336"/>
      <c r="H37" s="336"/>
      <c r="I37" s="336"/>
      <c r="J37" s="336"/>
      <c r="K37" s="336"/>
      <c r="L37" s="336"/>
      <c r="M37" s="336"/>
      <c r="N37" s="336"/>
      <c r="O37" s="336"/>
      <c r="P37" s="336"/>
      <c r="Q37" s="336"/>
      <c r="R37" s="336"/>
      <c r="S37" s="336"/>
      <c r="T37" s="336"/>
      <c r="U37" s="336"/>
      <c r="V37" s="336"/>
      <c r="W37" s="336"/>
      <c r="X37" s="337"/>
    </row>
    <row r="38" spans="2:24">
      <c r="B38" s="335"/>
      <c r="C38" s="336"/>
      <c r="D38" s="336"/>
      <c r="E38" s="336"/>
      <c r="F38" s="336"/>
      <c r="G38" s="336"/>
      <c r="H38" s="336"/>
      <c r="I38" s="336"/>
      <c r="J38" s="336"/>
      <c r="K38" s="336"/>
      <c r="L38" s="336"/>
      <c r="M38" s="336"/>
      <c r="N38" s="336"/>
      <c r="O38" s="336"/>
      <c r="P38" s="336"/>
      <c r="Q38" s="336"/>
      <c r="R38" s="336"/>
      <c r="S38" s="336"/>
      <c r="T38" s="336"/>
      <c r="U38" s="336"/>
      <c r="V38" s="336"/>
      <c r="W38" s="336"/>
      <c r="X38" s="337"/>
    </row>
    <row r="39" spans="2:24">
      <c r="B39" s="335"/>
      <c r="C39" s="336"/>
      <c r="D39" s="336"/>
      <c r="E39" s="336"/>
      <c r="F39" s="336"/>
      <c r="G39" s="336"/>
      <c r="H39" s="336"/>
      <c r="I39" s="336"/>
      <c r="J39" s="336"/>
      <c r="K39" s="336"/>
      <c r="L39" s="336"/>
      <c r="M39" s="336"/>
      <c r="N39" s="336"/>
      <c r="O39" s="336"/>
      <c r="P39" s="336"/>
      <c r="Q39" s="336"/>
      <c r="R39" s="336"/>
      <c r="S39" s="336"/>
      <c r="T39" s="336"/>
      <c r="U39" s="336"/>
      <c r="V39" s="336"/>
      <c r="W39" s="336"/>
      <c r="X39" s="337"/>
    </row>
    <row r="40" spans="2:24">
      <c r="B40" s="335"/>
      <c r="C40" s="336"/>
      <c r="D40" s="336"/>
      <c r="E40" s="336"/>
      <c r="F40" s="336"/>
      <c r="G40" s="336"/>
      <c r="H40" s="336"/>
      <c r="I40" s="336"/>
      <c r="J40" s="336"/>
      <c r="K40" s="336"/>
      <c r="L40" s="336"/>
      <c r="M40" s="336"/>
      <c r="N40" s="336"/>
      <c r="O40" s="336"/>
      <c r="P40" s="336"/>
      <c r="Q40" s="336"/>
      <c r="R40" s="336"/>
      <c r="S40" s="336"/>
      <c r="T40" s="336"/>
      <c r="U40" s="336"/>
      <c r="V40" s="336"/>
      <c r="W40" s="336"/>
      <c r="X40" s="337"/>
    </row>
    <row r="41" spans="2:24">
      <c r="B41" s="335"/>
      <c r="C41" s="336"/>
      <c r="D41" s="336"/>
      <c r="E41" s="336"/>
      <c r="F41" s="336"/>
      <c r="G41" s="336"/>
      <c r="H41" s="336"/>
      <c r="I41" s="336"/>
      <c r="J41" s="336"/>
      <c r="K41" s="336"/>
      <c r="L41" s="336"/>
      <c r="M41" s="336"/>
      <c r="N41" s="336"/>
      <c r="O41" s="336"/>
      <c r="P41" s="336"/>
      <c r="Q41" s="336"/>
      <c r="R41" s="336"/>
      <c r="S41" s="336"/>
      <c r="T41" s="336"/>
      <c r="U41" s="336"/>
      <c r="V41" s="336"/>
      <c r="W41" s="336"/>
      <c r="X41" s="337"/>
    </row>
    <row r="42" spans="2:24">
      <c r="B42" s="335"/>
      <c r="C42" s="336"/>
      <c r="D42" s="336"/>
      <c r="E42" s="336"/>
      <c r="F42" s="336"/>
      <c r="G42" s="336"/>
      <c r="H42" s="336"/>
      <c r="I42" s="336"/>
      <c r="J42" s="336"/>
      <c r="K42" s="336"/>
      <c r="L42" s="336"/>
      <c r="M42" s="336"/>
      <c r="N42" s="336"/>
      <c r="O42" s="336"/>
      <c r="P42" s="336"/>
      <c r="Q42" s="336"/>
      <c r="R42" s="336"/>
      <c r="S42" s="336"/>
      <c r="T42" s="336"/>
      <c r="U42" s="336"/>
      <c r="V42" s="336"/>
      <c r="W42" s="336"/>
      <c r="X42" s="337"/>
    </row>
    <row r="43" spans="2:24">
      <c r="B43" s="338"/>
      <c r="C43" s="339"/>
      <c r="D43" s="339"/>
      <c r="E43" s="339"/>
      <c r="F43" s="339"/>
      <c r="G43" s="339"/>
      <c r="H43" s="339"/>
      <c r="I43" s="339"/>
      <c r="J43" s="339"/>
      <c r="K43" s="339"/>
      <c r="L43" s="339"/>
      <c r="M43" s="339"/>
      <c r="N43" s="339"/>
      <c r="O43" s="339"/>
      <c r="P43" s="339"/>
      <c r="Q43" s="339"/>
      <c r="R43" s="339"/>
      <c r="S43" s="339"/>
      <c r="T43" s="339"/>
      <c r="U43" s="339"/>
      <c r="V43" s="339"/>
      <c r="W43" s="339"/>
      <c r="X43" s="340"/>
    </row>
  </sheetData>
  <mergeCells count="32">
    <mergeCell ref="B21:S21"/>
    <mergeCell ref="T21:U21"/>
    <mergeCell ref="V21:X21"/>
    <mergeCell ref="B25:X43"/>
    <mergeCell ref="T5:U5"/>
    <mergeCell ref="V5:X5"/>
    <mergeCell ref="T16:U16"/>
    <mergeCell ref="V16:X16"/>
    <mergeCell ref="T15:U15"/>
    <mergeCell ref="B18:S18"/>
    <mergeCell ref="T18:U18"/>
    <mergeCell ref="V18:X18"/>
    <mergeCell ref="T19:U19"/>
    <mergeCell ref="V19:X19"/>
    <mergeCell ref="B20:S20"/>
    <mergeCell ref="T20:U20"/>
    <mergeCell ref="V20:X20"/>
    <mergeCell ref="B19:S19"/>
    <mergeCell ref="H4:X4"/>
    <mergeCell ref="H5:S5"/>
    <mergeCell ref="T9:X9"/>
    <mergeCell ref="T10:X10"/>
    <mergeCell ref="B14:S14"/>
    <mergeCell ref="T14:U14"/>
    <mergeCell ref="V14:X14"/>
    <mergeCell ref="V15:X15"/>
    <mergeCell ref="T17:U17"/>
    <mergeCell ref="V17:X17"/>
    <mergeCell ref="H6:X6"/>
    <mergeCell ref="B15:S15"/>
    <mergeCell ref="B16:S16"/>
    <mergeCell ref="B17:S17"/>
  </mergeCells>
  <phoneticPr fontId="28"/>
  <pageMargins left="0.39370078740157483" right="0.19685039370078741" top="0.74803149606299213" bottom="0.74803149606299213" header="0.31496062992125984" footer="0.31496062992125984"/>
  <pageSetup paperSize="9" scale="95" fitToHeight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64"/>
  <sheetViews>
    <sheetView zoomScale="148" zoomScaleNormal="148" zoomScaleSheetLayoutView="70" workbookViewId="0">
      <selection activeCell="B2" sqref="B2"/>
    </sheetView>
  </sheetViews>
  <sheetFormatPr defaultColWidth="11.625" defaultRowHeight="11.25"/>
  <cols>
    <col min="1" max="1" width="3.25" style="1" customWidth="1"/>
    <col min="2" max="2" width="4.5" style="1" customWidth="1"/>
    <col min="3" max="3" width="25.125" style="1" customWidth="1"/>
    <col min="4" max="4" width="29.5" style="1" customWidth="1"/>
    <col min="5" max="5" width="8.875" style="19" customWidth="1"/>
    <col min="6" max="6" width="4.625" style="19" customWidth="1"/>
    <col min="7" max="7" width="9.125" style="19" customWidth="1"/>
    <col min="8" max="9" width="8.5" style="1" customWidth="1"/>
    <col min="10" max="10" width="102.875" style="1" customWidth="1"/>
    <col min="11" max="11" width="0.5" style="1" customWidth="1"/>
    <col min="12" max="16384" width="11.625" style="1"/>
  </cols>
  <sheetData>
    <row r="1" spans="1:11" ht="19.5" customHeight="1">
      <c r="B1" s="356" t="s">
        <v>178</v>
      </c>
      <c r="C1" s="356"/>
      <c r="D1" s="356"/>
      <c r="E1" s="356"/>
      <c r="F1" s="356"/>
      <c r="G1" s="356"/>
      <c r="H1" s="356"/>
      <c r="I1" s="356"/>
      <c r="J1" s="356"/>
    </row>
    <row r="2" spans="1:11" ht="15" customHeight="1">
      <c r="C2" s="10"/>
      <c r="D2" s="10"/>
      <c r="E2" s="20"/>
      <c r="F2" s="20"/>
      <c r="G2" s="20"/>
      <c r="H2" s="11"/>
      <c r="I2" s="11" t="s">
        <v>28</v>
      </c>
      <c r="J2" s="28"/>
      <c r="K2" s="28"/>
    </row>
    <row r="3" spans="1:11" ht="16.5" customHeight="1">
      <c r="B3" s="70"/>
      <c r="C3" s="12" t="s">
        <v>0</v>
      </c>
      <c r="D3" s="12" t="s">
        <v>39</v>
      </c>
      <c r="E3" s="106" t="s">
        <v>27</v>
      </c>
      <c r="F3" s="357" t="s">
        <v>40</v>
      </c>
      <c r="G3" s="357"/>
      <c r="H3" s="12" t="s">
        <v>25</v>
      </c>
      <c r="I3" s="71" t="s">
        <v>72</v>
      </c>
      <c r="J3" s="71" t="s">
        <v>82</v>
      </c>
    </row>
    <row r="4" spans="1:11" ht="7.5" customHeight="1">
      <c r="A4" s="69"/>
      <c r="C4" s="6"/>
      <c r="D4" s="6"/>
      <c r="E4" s="22"/>
      <c r="F4" s="22"/>
      <c r="G4" s="22"/>
      <c r="H4" s="22"/>
      <c r="I4" s="63"/>
      <c r="J4" s="9"/>
    </row>
    <row r="5" spans="1:11" ht="16.5" customHeight="1">
      <c r="A5" s="69">
        <v>1</v>
      </c>
      <c r="B5" s="84" t="s">
        <v>11</v>
      </c>
      <c r="C5" s="13"/>
      <c r="D5" s="13"/>
      <c r="E5" s="85"/>
      <c r="F5" s="86"/>
      <c r="G5" s="85"/>
      <c r="H5" s="13"/>
      <c r="I5" s="13"/>
      <c r="J5" s="87"/>
    </row>
    <row r="6" spans="1:11" ht="16.5" customHeight="1">
      <c r="A6" s="69">
        <v>2</v>
      </c>
      <c r="B6" s="77"/>
      <c r="C6" s="78" t="s">
        <v>21</v>
      </c>
      <c r="D6" s="79"/>
      <c r="E6" s="80"/>
      <c r="F6" s="80"/>
      <c r="G6" s="80"/>
      <c r="H6" s="81"/>
      <c r="I6" s="82"/>
      <c r="J6" s="83"/>
    </row>
    <row r="7" spans="1:11" ht="16.5" customHeight="1">
      <c r="A7" s="69">
        <v>3</v>
      </c>
      <c r="B7" s="3"/>
      <c r="C7" s="39" t="s">
        <v>93</v>
      </c>
      <c r="D7" s="45"/>
      <c r="E7" s="47"/>
      <c r="F7" s="21"/>
      <c r="G7" s="21"/>
      <c r="H7" s="18">
        <f t="shared" ref="H7:H14" si="0">E7*F7</f>
        <v>0</v>
      </c>
      <c r="I7" s="29">
        <f>H7*0.15</f>
        <v>0</v>
      </c>
      <c r="J7" s="16"/>
    </row>
    <row r="8" spans="1:11" ht="16.5" customHeight="1">
      <c r="A8" s="69">
        <v>4</v>
      </c>
      <c r="B8" s="3"/>
      <c r="C8" s="40"/>
      <c r="D8" s="45"/>
      <c r="E8" s="47"/>
      <c r="F8" s="21"/>
      <c r="G8" s="21"/>
      <c r="H8" s="18">
        <f t="shared" si="0"/>
        <v>0</v>
      </c>
      <c r="I8" s="29">
        <f>H8*0.15</f>
        <v>0</v>
      </c>
      <c r="J8" s="16"/>
    </row>
    <row r="9" spans="1:11" ht="16.5" customHeight="1">
      <c r="A9" s="69">
        <v>5</v>
      </c>
      <c r="B9" s="3"/>
      <c r="C9" s="39" t="s">
        <v>26</v>
      </c>
      <c r="D9" s="45"/>
      <c r="E9" s="47"/>
      <c r="F9" s="34"/>
      <c r="G9" s="21"/>
      <c r="H9" s="18">
        <f t="shared" si="0"/>
        <v>0</v>
      </c>
      <c r="I9" s="65" t="s">
        <v>94</v>
      </c>
      <c r="J9" s="36"/>
    </row>
    <row r="10" spans="1:11" ht="16.5" customHeight="1">
      <c r="A10" s="69">
        <v>6</v>
      </c>
      <c r="B10" s="3"/>
      <c r="C10" s="41"/>
      <c r="D10" s="45"/>
      <c r="E10" s="47"/>
      <c r="F10" s="34"/>
      <c r="G10" s="21"/>
      <c r="H10" s="18">
        <f t="shared" si="0"/>
        <v>0</v>
      </c>
      <c r="I10" s="65" t="s">
        <v>94</v>
      </c>
      <c r="J10" s="37"/>
    </row>
    <row r="11" spans="1:11" ht="17.25" customHeight="1">
      <c r="A11" s="69">
        <v>7</v>
      </c>
      <c r="B11" s="3"/>
      <c r="C11" s="42"/>
      <c r="D11" s="46"/>
      <c r="E11" s="48"/>
      <c r="F11" s="35"/>
      <c r="G11" s="21"/>
      <c r="H11" s="18">
        <f t="shared" si="0"/>
        <v>0</v>
      </c>
      <c r="I11" s="65" t="s">
        <v>94</v>
      </c>
      <c r="J11" s="38"/>
    </row>
    <row r="12" spans="1:11" ht="17.25" customHeight="1">
      <c r="A12" s="69">
        <v>8</v>
      </c>
      <c r="B12" s="3"/>
      <c r="C12" s="43" t="s">
        <v>20</v>
      </c>
      <c r="D12" s="45"/>
      <c r="E12" s="47"/>
      <c r="F12" s="34"/>
      <c r="G12" s="21"/>
      <c r="H12" s="18">
        <f t="shared" si="0"/>
        <v>0</v>
      </c>
      <c r="I12" s="65" t="s">
        <v>94</v>
      </c>
      <c r="J12" s="16"/>
    </row>
    <row r="13" spans="1:11" ht="16.5" customHeight="1">
      <c r="A13" s="69">
        <v>9</v>
      </c>
      <c r="B13" s="3"/>
      <c r="C13" s="44" t="s">
        <v>14</v>
      </c>
      <c r="D13" s="45"/>
      <c r="E13" s="47"/>
      <c r="F13" s="34"/>
      <c r="G13" s="21"/>
      <c r="H13" s="18">
        <f t="shared" si="0"/>
        <v>0</v>
      </c>
      <c r="I13" s="65" t="s">
        <v>94</v>
      </c>
      <c r="J13" s="16"/>
    </row>
    <row r="14" spans="1:11" ht="16.5" customHeight="1">
      <c r="A14" s="69">
        <v>10</v>
      </c>
      <c r="B14" s="3"/>
      <c r="C14" s="44" t="s">
        <v>15</v>
      </c>
      <c r="D14" s="45"/>
      <c r="E14" s="47"/>
      <c r="F14" s="34"/>
      <c r="G14" s="21"/>
      <c r="H14" s="18">
        <f t="shared" si="0"/>
        <v>0</v>
      </c>
      <c r="I14" s="65" t="s">
        <v>94</v>
      </c>
      <c r="J14" s="16"/>
    </row>
    <row r="15" spans="1:11" ht="16.5" customHeight="1">
      <c r="A15" s="69">
        <v>11</v>
      </c>
      <c r="B15" s="3"/>
      <c r="C15" s="44" t="s">
        <v>13</v>
      </c>
      <c r="D15" s="45"/>
      <c r="E15" s="47"/>
      <c r="F15" s="34"/>
      <c r="G15" s="21"/>
      <c r="H15" s="17" t="s">
        <v>94</v>
      </c>
      <c r="I15" s="65" t="s">
        <v>94</v>
      </c>
      <c r="J15" s="16"/>
    </row>
    <row r="16" spans="1:11" ht="16.5" customHeight="1">
      <c r="A16" s="69">
        <v>12</v>
      </c>
      <c r="B16" s="3"/>
      <c r="C16" s="44" t="s">
        <v>16</v>
      </c>
      <c r="D16" s="45"/>
      <c r="E16" s="49" t="s">
        <v>95</v>
      </c>
      <c r="F16" s="25" t="s">
        <v>95</v>
      </c>
      <c r="G16" s="25" t="s">
        <v>95</v>
      </c>
      <c r="H16" s="32"/>
      <c r="I16" s="65" t="s">
        <v>95</v>
      </c>
      <c r="J16" s="16"/>
    </row>
    <row r="17" spans="1:10" ht="16.5" customHeight="1" thickBot="1">
      <c r="A17" s="69">
        <v>13</v>
      </c>
      <c r="B17" s="4"/>
      <c r="C17" s="26" t="s">
        <v>3</v>
      </c>
      <c r="D17" s="26"/>
      <c r="E17" s="27"/>
      <c r="F17" s="27"/>
      <c r="G17" s="30"/>
      <c r="H17" s="53">
        <f>SUM(H6:H16)</f>
        <v>0</v>
      </c>
      <c r="I17" s="64"/>
      <c r="J17" s="8"/>
    </row>
    <row r="18" spans="1:10" ht="16.5" customHeight="1" thickBot="1">
      <c r="A18" s="69">
        <v>14</v>
      </c>
      <c r="C18" s="6" t="s">
        <v>5</v>
      </c>
      <c r="D18" s="6"/>
      <c r="E18" s="22"/>
      <c r="F18" s="22"/>
      <c r="G18" s="22"/>
      <c r="H18" s="33">
        <f>H17*1.08</f>
        <v>0</v>
      </c>
      <c r="I18" s="63"/>
      <c r="J18" s="9"/>
    </row>
    <row r="19" spans="1:10" ht="7.5" customHeight="1">
      <c r="A19" s="69"/>
      <c r="C19" s="6"/>
      <c r="D19" s="6"/>
      <c r="E19" s="22"/>
      <c r="F19" s="22"/>
      <c r="G19" s="22"/>
      <c r="H19" s="22"/>
      <c r="I19" s="63"/>
      <c r="J19" s="9"/>
    </row>
    <row r="20" spans="1:10" ht="16.5" customHeight="1">
      <c r="A20" s="69">
        <v>15</v>
      </c>
      <c r="B20" s="95" t="s">
        <v>12</v>
      </c>
      <c r="C20" s="96"/>
      <c r="D20" s="96"/>
      <c r="E20" s="97"/>
      <c r="F20" s="97"/>
      <c r="G20" s="97"/>
      <c r="H20" s="96"/>
      <c r="I20" s="96"/>
      <c r="J20" s="98"/>
    </row>
    <row r="21" spans="1:10" ht="16.5" customHeight="1">
      <c r="A21" s="69">
        <v>16</v>
      </c>
      <c r="B21" s="88"/>
      <c r="C21" s="89" t="s">
        <v>17</v>
      </c>
      <c r="D21" s="90"/>
      <c r="E21" s="91"/>
      <c r="F21" s="92"/>
      <c r="G21" s="92"/>
      <c r="H21" s="93">
        <f t="shared" ref="H21:H26" si="1">E21*F21</f>
        <v>0</v>
      </c>
      <c r="I21" s="94">
        <f t="shared" ref="I21:I28" si="2">H21*0.08</f>
        <v>0</v>
      </c>
      <c r="J21" s="83"/>
    </row>
    <row r="22" spans="1:10" ht="16.5" customHeight="1">
      <c r="A22" s="69">
        <v>17</v>
      </c>
      <c r="B22" s="5"/>
      <c r="C22" s="72"/>
      <c r="D22" s="56"/>
      <c r="E22" s="59"/>
      <c r="F22" s="23"/>
      <c r="G22" s="23"/>
      <c r="H22" s="18">
        <f t="shared" si="1"/>
        <v>0</v>
      </c>
      <c r="I22" s="29">
        <f t="shared" si="2"/>
        <v>0</v>
      </c>
      <c r="J22" s="16"/>
    </row>
    <row r="23" spans="1:10" ht="16.5" customHeight="1">
      <c r="A23" s="69">
        <v>18</v>
      </c>
      <c r="B23" s="5"/>
      <c r="C23" s="72"/>
      <c r="D23" s="56"/>
      <c r="E23" s="59"/>
      <c r="F23" s="23"/>
      <c r="G23" s="23"/>
      <c r="H23" s="18">
        <f t="shared" si="1"/>
        <v>0</v>
      </c>
      <c r="I23" s="29">
        <f t="shared" si="2"/>
        <v>0</v>
      </c>
      <c r="J23" s="16"/>
    </row>
    <row r="24" spans="1:10" ht="16.5" customHeight="1">
      <c r="A24" s="69">
        <v>19</v>
      </c>
      <c r="B24" s="5"/>
      <c r="C24" s="72"/>
      <c r="D24" s="56"/>
      <c r="E24" s="59"/>
      <c r="F24" s="23"/>
      <c r="G24" s="23"/>
      <c r="H24" s="18">
        <f t="shared" si="1"/>
        <v>0</v>
      </c>
      <c r="I24" s="29">
        <f t="shared" si="2"/>
        <v>0</v>
      </c>
      <c r="J24" s="16"/>
    </row>
    <row r="25" spans="1:10" ht="16.5" customHeight="1">
      <c r="A25" s="69">
        <v>20</v>
      </c>
      <c r="B25" s="5"/>
      <c r="C25" s="72"/>
      <c r="D25" s="56"/>
      <c r="E25" s="59"/>
      <c r="F25" s="23"/>
      <c r="G25" s="23"/>
      <c r="H25" s="18">
        <f t="shared" si="1"/>
        <v>0</v>
      </c>
      <c r="I25" s="29">
        <f t="shared" si="2"/>
        <v>0</v>
      </c>
      <c r="J25" s="16"/>
    </row>
    <row r="26" spans="1:10" ht="16.5" customHeight="1">
      <c r="A26" s="69">
        <v>21</v>
      </c>
      <c r="B26" s="5"/>
      <c r="C26" s="72"/>
      <c r="D26" s="56"/>
      <c r="E26" s="59"/>
      <c r="F26" s="23"/>
      <c r="G26" s="23"/>
      <c r="H26" s="18">
        <f t="shared" si="1"/>
        <v>0</v>
      </c>
      <c r="I26" s="29">
        <f t="shared" si="2"/>
        <v>0</v>
      </c>
      <c r="J26" s="16"/>
    </row>
    <row r="27" spans="1:10" ht="16.5" customHeight="1">
      <c r="A27" s="69">
        <v>22</v>
      </c>
      <c r="B27" s="3"/>
      <c r="C27" s="40"/>
      <c r="D27" s="44"/>
      <c r="E27" s="60"/>
      <c r="F27" s="25"/>
      <c r="G27" s="25"/>
      <c r="H27" s="18">
        <f>SUM(H21:H26)*0.05</f>
        <v>0</v>
      </c>
      <c r="I27" s="29">
        <f t="shared" si="2"/>
        <v>0</v>
      </c>
      <c r="J27" s="16"/>
    </row>
    <row r="28" spans="1:10" ht="16.5" customHeight="1">
      <c r="A28" s="69">
        <v>23</v>
      </c>
      <c r="B28" s="3"/>
      <c r="C28" s="57" t="s">
        <v>7</v>
      </c>
      <c r="D28" s="58"/>
      <c r="E28" s="59"/>
      <c r="F28" s="23"/>
      <c r="G28" s="23"/>
      <c r="H28" s="18">
        <f t="shared" ref="H28:H34" si="3">E28*F28</f>
        <v>0</v>
      </c>
      <c r="I28" s="29">
        <f t="shared" si="2"/>
        <v>0</v>
      </c>
      <c r="J28" s="16"/>
    </row>
    <row r="29" spans="1:10" ht="16.5" customHeight="1">
      <c r="A29" s="69">
        <v>24</v>
      </c>
      <c r="B29" s="3"/>
      <c r="C29" s="72"/>
      <c r="D29" s="58"/>
      <c r="E29" s="59"/>
      <c r="F29" s="23"/>
      <c r="G29" s="23"/>
      <c r="H29" s="18">
        <f t="shared" si="3"/>
        <v>0</v>
      </c>
      <c r="I29" s="29">
        <f t="shared" ref="I29:I34" si="4">H29*0.1</f>
        <v>0</v>
      </c>
      <c r="J29" s="16"/>
    </row>
    <row r="30" spans="1:10" ht="16.5" customHeight="1">
      <c r="A30" s="69">
        <v>25</v>
      </c>
      <c r="B30" s="3"/>
      <c r="C30" s="72"/>
      <c r="D30" s="58"/>
      <c r="E30" s="59"/>
      <c r="F30" s="23"/>
      <c r="G30" s="23"/>
      <c r="H30" s="18">
        <f t="shared" si="3"/>
        <v>0</v>
      </c>
      <c r="I30" s="29">
        <f t="shared" si="4"/>
        <v>0</v>
      </c>
      <c r="J30" s="16"/>
    </row>
    <row r="31" spans="1:10" ht="16.5" customHeight="1">
      <c r="A31" s="69">
        <v>26</v>
      </c>
      <c r="B31" s="3"/>
      <c r="C31" s="72"/>
      <c r="D31" s="58"/>
      <c r="E31" s="59"/>
      <c r="F31" s="23"/>
      <c r="G31" s="23"/>
      <c r="H31" s="18">
        <f t="shared" si="3"/>
        <v>0</v>
      </c>
      <c r="I31" s="29">
        <f t="shared" si="4"/>
        <v>0</v>
      </c>
      <c r="J31" s="16"/>
    </row>
    <row r="32" spans="1:10" ht="16.5" customHeight="1">
      <c r="A32" s="69">
        <v>27</v>
      </c>
      <c r="B32" s="5"/>
      <c r="C32" s="72"/>
      <c r="D32" s="58"/>
      <c r="E32" s="59"/>
      <c r="F32" s="23"/>
      <c r="G32" s="23"/>
      <c r="H32" s="18">
        <f t="shared" si="3"/>
        <v>0</v>
      </c>
      <c r="I32" s="29">
        <f t="shared" si="4"/>
        <v>0</v>
      </c>
      <c r="J32" s="16"/>
    </row>
    <row r="33" spans="1:10" ht="16.5" customHeight="1">
      <c r="A33" s="69">
        <v>28</v>
      </c>
      <c r="B33" s="5"/>
      <c r="C33" s="72"/>
      <c r="D33" s="74"/>
      <c r="E33" s="61"/>
      <c r="F33" s="54"/>
      <c r="G33" s="54"/>
      <c r="H33" s="18">
        <f t="shared" si="3"/>
        <v>0</v>
      </c>
      <c r="I33" s="29">
        <f t="shared" si="4"/>
        <v>0</v>
      </c>
      <c r="J33" s="55"/>
    </row>
    <row r="34" spans="1:10" ht="16.5" customHeight="1">
      <c r="A34" s="69">
        <v>29</v>
      </c>
      <c r="B34" s="5"/>
      <c r="C34" s="73"/>
      <c r="D34" s="58"/>
      <c r="E34" s="59"/>
      <c r="F34" s="23"/>
      <c r="G34" s="23"/>
      <c r="H34" s="18">
        <f t="shared" si="3"/>
        <v>0</v>
      </c>
      <c r="I34" s="29">
        <f t="shared" si="4"/>
        <v>0</v>
      </c>
      <c r="J34" s="55"/>
    </row>
    <row r="35" spans="1:10" ht="16.5" customHeight="1" thickBot="1">
      <c r="A35" s="69">
        <v>30</v>
      </c>
      <c r="B35" s="4"/>
      <c r="C35" s="50" t="s">
        <v>3</v>
      </c>
      <c r="D35" s="50"/>
      <c r="E35" s="51"/>
      <c r="F35" s="51"/>
      <c r="G35" s="52" t="s">
        <v>96</v>
      </c>
      <c r="H35" s="53">
        <f>SUM(H21:H34)</f>
        <v>0</v>
      </c>
      <c r="I35" s="31"/>
      <c r="J35" s="8"/>
    </row>
    <row r="36" spans="1:10" ht="16.5" customHeight="1" thickBot="1">
      <c r="A36" s="69">
        <v>31</v>
      </c>
      <c r="C36" s="7" t="s">
        <v>5</v>
      </c>
      <c r="D36" s="7"/>
      <c r="E36" s="24"/>
      <c r="F36" s="24"/>
      <c r="G36" s="24"/>
      <c r="H36" s="33">
        <f>H35*1.08</f>
        <v>0</v>
      </c>
      <c r="I36" s="63"/>
      <c r="J36" s="9"/>
    </row>
    <row r="37" spans="1:10" ht="7.5" customHeight="1">
      <c r="A37" s="69"/>
      <c r="C37" s="6"/>
      <c r="D37" s="6"/>
      <c r="E37" s="22"/>
      <c r="F37" s="22"/>
      <c r="G37" s="22"/>
      <c r="H37" s="22"/>
      <c r="I37" s="63"/>
      <c r="J37" s="9"/>
    </row>
    <row r="38" spans="1:10" ht="16.5" customHeight="1">
      <c r="A38" s="69">
        <v>32</v>
      </c>
      <c r="B38" s="95" t="s">
        <v>18</v>
      </c>
      <c r="C38" s="96"/>
      <c r="D38" s="96"/>
      <c r="E38" s="97"/>
      <c r="F38" s="97"/>
      <c r="G38" s="97"/>
      <c r="H38" s="96"/>
      <c r="I38" s="13" t="s">
        <v>70</v>
      </c>
      <c r="J38" s="98"/>
    </row>
    <row r="39" spans="1:10" ht="16.5" customHeight="1">
      <c r="A39" s="69">
        <v>33</v>
      </c>
      <c r="B39" s="88"/>
      <c r="C39" s="99" t="s">
        <v>69</v>
      </c>
      <c r="D39" s="100"/>
      <c r="E39" s="91"/>
      <c r="F39" s="101"/>
      <c r="G39" s="92" t="s">
        <v>81</v>
      </c>
      <c r="H39" s="102"/>
      <c r="I39" s="93">
        <f>E39*F39</f>
        <v>0</v>
      </c>
      <c r="J39" s="83"/>
    </row>
    <row r="40" spans="1:10" ht="16.5" customHeight="1">
      <c r="A40" s="69">
        <v>34</v>
      </c>
      <c r="B40" s="5"/>
      <c r="C40" s="109" t="s">
        <v>145</v>
      </c>
      <c r="D40" s="110"/>
      <c r="E40" s="60" t="s">
        <v>97</v>
      </c>
      <c r="F40" s="75">
        <v>0</v>
      </c>
      <c r="G40" s="23" t="s">
        <v>81</v>
      </c>
      <c r="H40" s="111"/>
      <c r="I40" s="112">
        <v>0</v>
      </c>
      <c r="J40" s="113"/>
    </row>
    <row r="41" spans="1:10" ht="16.5" customHeight="1">
      <c r="A41" s="69">
        <v>35</v>
      </c>
      <c r="B41" s="5"/>
      <c r="C41" s="14" t="s">
        <v>91</v>
      </c>
      <c r="D41" s="58"/>
      <c r="E41" s="76"/>
      <c r="F41" s="75"/>
      <c r="G41" s="23"/>
      <c r="H41" s="67"/>
      <c r="I41" s="15">
        <v>0</v>
      </c>
      <c r="J41" s="16"/>
    </row>
    <row r="42" spans="1:10" ht="16.5" customHeight="1" thickBot="1">
      <c r="A42" s="69">
        <v>36</v>
      </c>
      <c r="B42" s="4"/>
      <c r="C42" s="50" t="s">
        <v>3</v>
      </c>
      <c r="D42" s="50"/>
      <c r="E42" s="51"/>
      <c r="F42" s="51"/>
      <c r="G42" s="51"/>
      <c r="H42" s="31"/>
      <c r="I42" s="32">
        <f>SUM(I39:I41)</f>
        <v>0</v>
      </c>
      <c r="J42" s="8"/>
    </row>
    <row r="43" spans="1:10" ht="16.5" customHeight="1" thickBot="1">
      <c r="A43" s="69">
        <v>37</v>
      </c>
      <c r="C43" s="7" t="s">
        <v>5</v>
      </c>
      <c r="D43" s="7"/>
      <c r="E43" s="24"/>
      <c r="F43" s="24"/>
      <c r="G43" s="24"/>
      <c r="H43" s="24"/>
      <c r="I43" s="33">
        <f>I42*1.08</f>
        <v>0</v>
      </c>
      <c r="J43" s="9"/>
    </row>
    <row r="44" spans="1:10" ht="7.5" customHeight="1">
      <c r="A44" s="69"/>
      <c r="C44" s="6"/>
      <c r="D44" s="6"/>
      <c r="E44" s="22"/>
      <c r="F44" s="22"/>
      <c r="G44" s="22"/>
      <c r="H44" s="22"/>
      <c r="I44" s="63"/>
      <c r="J44" s="9"/>
    </row>
    <row r="45" spans="1:10" ht="16.5" customHeight="1">
      <c r="A45" s="69">
        <v>38</v>
      </c>
      <c r="B45" s="95" t="s">
        <v>19</v>
      </c>
      <c r="C45" s="96"/>
      <c r="D45" s="96"/>
      <c r="E45" s="97"/>
      <c r="F45" s="97"/>
      <c r="G45" s="97"/>
      <c r="H45" s="96"/>
      <c r="I45" s="13" t="s">
        <v>70</v>
      </c>
      <c r="J45" s="98"/>
    </row>
    <row r="46" spans="1:10" ht="16.5" customHeight="1">
      <c r="A46" s="69">
        <v>39</v>
      </c>
      <c r="B46" s="77"/>
      <c r="C46" s="90" t="s">
        <v>110</v>
      </c>
      <c r="D46" s="90"/>
      <c r="E46" s="91"/>
      <c r="F46" s="91"/>
      <c r="G46" s="107"/>
      <c r="H46" s="102"/>
      <c r="I46" s="93">
        <f>SUM(I7:I16)</f>
        <v>0</v>
      </c>
      <c r="J46" s="83"/>
    </row>
    <row r="47" spans="1:10" ht="16.5" customHeight="1">
      <c r="A47" s="69">
        <v>40</v>
      </c>
      <c r="B47" s="3"/>
      <c r="C47" s="56" t="s">
        <v>111</v>
      </c>
      <c r="D47" s="56"/>
      <c r="E47" s="59"/>
      <c r="F47" s="59"/>
      <c r="G47" s="108"/>
      <c r="H47" s="66"/>
      <c r="I47" s="18">
        <f>SUM(I21:I27)</f>
        <v>0</v>
      </c>
      <c r="J47" s="16"/>
    </row>
    <row r="48" spans="1:10" ht="16.5" customHeight="1">
      <c r="A48" s="69">
        <v>41</v>
      </c>
      <c r="B48" s="3"/>
      <c r="C48" s="56" t="s">
        <v>8</v>
      </c>
      <c r="D48" s="56"/>
      <c r="E48" s="59"/>
      <c r="F48" s="59"/>
      <c r="G48" s="108"/>
      <c r="H48" s="67"/>
      <c r="I48" s="68">
        <f>SUM(I28:I34)</f>
        <v>0</v>
      </c>
      <c r="J48" s="16"/>
    </row>
    <row r="49" spans="1:10" ht="16.5" customHeight="1" thickBot="1">
      <c r="A49" s="69">
        <v>42</v>
      </c>
      <c r="B49" s="4"/>
      <c r="C49" s="50" t="s">
        <v>3</v>
      </c>
      <c r="D49" s="50"/>
      <c r="E49" s="51"/>
      <c r="F49" s="51"/>
      <c r="G49" s="51"/>
      <c r="H49" s="31"/>
      <c r="I49" s="32">
        <f>SUM(I46:I48)</f>
        <v>0</v>
      </c>
      <c r="J49" s="8"/>
    </row>
    <row r="50" spans="1:10" ht="16.5" customHeight="1" thickBot="1">
      <c r="A50" s="69">
        <v>43</v>
      </c>
      <c r="C50" s="7" t="s">
        <v>5</v>
      </c>
      <c r="D50" s="7"/>
      <c r="E50" s="24"/>
      <c r="F50" s="24"/>
      <c r="G50" s="24"/>
      <c r="H50" s="24"/>
      <c r="I50" s="33">
        <f>I49*1.08</f>
        <v>0</v>
      </c>
      <c r="J50" s="9"/>
    </row>
    <row r="51" spans="1:10" ht="7.5" customHeight="1">
      <c r="A51" s="69"/>
      <c r="C51" s="6"/>
      <c r="D51" s="6"/>
      <c r="E51" s="22"/>
      <c r="F51" s="22"/>
      <c r="G51" s="22"/>
      <c r="H51" s="22"/>
      <c r="I51" s="63"/>
      <c r="J51" s="9"/>
    </row>
    <row r="52" spans="1:10" ht="16.5" customHeight="1">
      <c r="A52" s="69">
        <v>44</v>
      </c>
      <c r="B52" s="95" t="s">
        <v>88</v>
      </c>
      <c r="C52" s="96"/>
      <c r="D52" s="96"/>
      <c r="E52" s="97"/>
      <c r="F52" s="97"/>
      <c r="G52" s="97"/>
      <c r="H52" s="96"/>
      <c r="I52" s="13"/>
      <c r="J52" s="98"/>
    </row>
    <row r="53" spans="1:10" ht="16.5" customHeight="1">
      <c r="A53" s="69">
        <v>45</v>
      </c>
      <c r="B53" s="77"/>
      <c r="C53" s="90" t="s">
        <v>86</v>
      </c>
      <c r="D53" s="90"/>
      <c r="E53" s="91"/>
      <c r="F53" s="91"/>
      <c r="G53" s="107"/>
      <c r="H53" s="102"/>
      <c r="I53" s="93"/>
      <c r="J53" s="83"/>
    </row>
    <row r="54" spans="1:10" ht="16.5" customHeight="1">
      <c r="A54" s="69">
        <v>46</v>
      </c>
      <c r="B54" s="3"/>
      <c r="C54" s="56" t="s">
        <v>87</v>
      </c>
      <c r="D54" s="56"/>
      <c r="E54" s="59"/>
      <c r="F54" s="59"/>
      <c r="G54" s="108"/>
      <c r="H54" s="66"/>
      <c r="I54" s="18"/>
      <c r="J54" s="16"/>
    </row>
    <row r="55" spans="1:10" ht="16.5" customHeight="1" thickBot="1">
      <c r="A55" s="69">
        <v>47</v>
      </c>
      <c r="B55" s="4"/>
      <c r="C55" s="50" t="s">
        <v>3</v>
      </c>
      <c r="D55" s="50"/>
      <c r="E55" s="51"/>
      <c r="F55" s="51"/>
      <c r="G55" s="51"/>
      <c r="H55" s="31"/>
      <c r="I55" s="32"/>
      <c r="J55" s="8"/>
    </row>
    <row r="56" spans="1:10" ht="16.5" customHeight="1" thickBot="1">
      <c r="A56" s="69">
        <v>48</v>
      </c>
      <c r="C56" s="7" t="s">
        <v>5</v>
      </c>
      <c r="D56" s="7"/>
      <c r="E56" s="24"/>
      <c r="F56" s="24"/>
      <c r="G56" s="24"/>
      <c r="H56" s="24"/>
      <c r="I56" s="33">
        <f>I55*1.08</f>
        <v>0</v>
      </c>
      <c r="J56" s="9"/>
    </row>
    <row r="57" spans="1:10" ht="16.5" customHeight="1"/>
    <row r="58" spans="1:10" ht="16.5" customHeight="1"/>
    <row r="59" spans="1:10" ht="16.5" customHeight="1"/>
    <row r="60" spans="1:10" ht="16.5" customHeight="1"/>
    <row r="61" spans="1:10" ht="16.5" customHeight="1"/>
    <row r="62" spans="1:10" ht="16.5" customHeight="1"/>
    <row r="63" spans="1:10" ht="16.5" customHeight="1"/>
    <row r="64" spans="1:10" ht="16.5" customHeight="1"/>
  </sheetData>
  <mergeCells count="2">
    <mergeCell ref="B1:J1"/>
    <mergeCell ref="F3:G3"/>
  </mergeCells>
  <phoneticPr fontId="4"/>
  <pageMargins left="0.47244094488188981" right="0.47244094488188981" top="0.19685039370078741" bottom="0.23622047244094491" header="0.11811023622047245" footer="7.874015748031496E-2"/>
  <pageSetup paperSize="8" scale="9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64"/>
  <sheetViews>
    <sheetView view="pageBreakPreview" zoomScale="85" zoomScaleNormal="85" zoomScaleSheetLayoutView="85" workbookViewId="0">
      <pane xSplit="1" topLeftCell="B1" activePane="topRight" state="frozen"/>
      <selection pane="topRight" activeCell="B1" sqref="B1:J1"/>
    </sheetView>
  </sheetViews>
  <sheetFormatPr defaultColWidth="11.625" defaultRowHeight="11.25"/>
  <cols>
    <col min="1" max="1" width="3.25" style="1" customWidth="1"/>
    <col min="2" max="2" width="4.5" style="1" customWidth="1"/>
    <col min="3" max="3" width="23.375" style="1" customWidth="1"/>
    <col min="4" max="4" width="29.5" style="1" customWidth="1"/>
    <col min="5" max="5" width="8.875" style="19" customWidth="1"/>
    <col min="6" max="6" width="4.625" style="19" customWidth="1"/>
    <col min="7" max="7" width="9.125" style="19" customWidth="1"/>
    <col min="8" max="9" width="8.5" style="1" customWidth="1"/>
    <col min="10" max="10" width="102.875" style="1" customWidth="1"/>
    <col min="11" max="11" width="0.5" style="1" customWidth="1"/>
    <col min="12" max="16384" width="11.625" style="1"/>
  </cols>
  <sheetData>
    <row r="1" spans="1:10" ht="19.5" customHeight="1">
      <c r="B1" s="356" t="s">
        <v>178</v>
      </c>
      <c r="C1" s="356"/>
      <c r="D1" s="356"/>
      <c r="E1" s="356"/>
      <c r="F1" s="356"/>
      <c r="G1" s="356"/>
      <c r="H1" s="356"/>
      <c r="I1" s="356"/>
      <c r="J1" s="356"/>
    </row>
    <row r="2" spans="1:10" ht="13.5" customHeight="1">
      <c r="I2" s="11" t="s">
        <v>28</v>
      </c>
    </row>
    <row r="3" spans="1:10" ht="16.5" customHeight="1">
      <c r="B3" s="70"/>
      <c r="C3" s="12" t="s">
        <v>0</v>
      </c>
      <c r="D3" s="12" t="s">
        <v>39</v>
      </c>
      <c r="E3" s="106" t="s">
        <v>27</v>
      </c>
      <c r="F3" s="357" t="s">
        <v>40</v>
      </c>
      <c r="G3" s="357"/>
      <c r="H3" s="12" t="s">
        <v>25</v>
      </c>
      <c r="I3" s="71" t="s">
        <v>72</v>
      </c>
      <c r="J3" s="71" t="s">
        <v>82</v>
      </c>
    </row>
    <row r="4" spans="1:10" ht="7.5" customHeight="1">
      <c r="A4" s="69"/>
      <c r="C4" s="6"/>
      <c r="D4" s="6"/>
      <c r="E4" s="22"/>
      <c r="F4" s="22"/>
      <c r="G4" s="22"/>
      <c r="H4" s="22"/>
      <c r="I4" s="63"/>
      <c r="J4" s="9"/>
    </row>
    <row r="5" spans="1:10" ht="16.5" customHeight="1">
      <c r="A5" s="69">
        <v>1</v>
      </c>
      <c r="B5" s="84" t="s">
        <v>11</v>
      </c>
      <c r="C5" s="13"/>
      <c r="D5" s="13"/>
      <c r="E5" s="85"/>
      <c r="F5" s="86"/>
      <c r="G5" s="85"/>
      <c r="H5" s="13"/>
      <c r="I5" s="13"/>
      <c r="J5" s="87"/>
    </row>
    <row r="6" spans="1:10" ht="16.5" customHeight="1">
      <c r="A6" s="69">
        <v>2</v>
      </c>
      <c r="B6" s="77"/>
      <c r="C6" s="78" t="s">
        <v>21</v>
      </c>
      <c r="D6" s="79"/>
      <c r="E6" s="80"/>
      <c r="F6" s="80"/>
      <c r="G6" s="80"/>
      <c r="H6" s="81"/>
      <c r="I6" s="82"/>
      <c r="J6" s="83"/>
    </row>
    <row r="7" spans="1:10" ht="16.5" customHeight="1">
      <c r="A7" s="69">
        <v>3</v>
      </c>
      <c r="B7" s="3"/>
      <c r="C7" s="39" t="s">
        <v>23</v>
      </c>
      <c r="D7" s="45" t="s">
        <v>37</v>
      </c>
      <c r="E7" s="47">
        <v>700000</v>
      </c>
      <c r="F7" s="21">
        <v>17</v>
      </c>
      <c r="G7" s="21" t="s">
        <v>29</v>
      </c>
      <c r="H7" s="18">
        <f>E7*F7</f>
        <v>11900000</v>
      </c>
      <c r="I7" s="29">
        <f>H7*0.15</f>
        <v>1785000</v>
      </c>
      <c r="J7" s="16" t="s">
        <v>84</v>
      </c>
    </row>
    <row r="8" spans="1:10" ht="16.5" customHeight="1">
      <c r="A8" s="69">
        <v>4</v>
      </c>
      <c r="B8" s="3"/>
      <c r="C8" s="40"/>
      <c r="D8" s="45" t="s">
        <v>38</v>
      </c>
      <c r="E8" s="47">
        <v>10000</v>
      </c>
      <c r="F8" s="21">
        <v>17</v>
      </c>
      <c r="G8" s="21" t="s">
        <v>29</v>
      </c>
      <c r="H8" s="18">
        <f>E8*F8</f>
        <v>170000</v>
      </c>
      <c r="I8" s="29">
        <f>H8*0.15</f>
        <v>25500</v>
      </c>
      <c r="J8" s="16" t="s">
        <v>85</v>
      </c>
    </row>
    <row r="9" spans="1:10" ht="16.5" customHeight="1">
      <c r="A9" s="69">
        <v>5</v>
      </c>
      <c r="B9" s="3"/>
      <c r="C9" s="39" t="s">
        <v>26</v>
      </c>
      <c r="D9" s="45" t="s">
        <v>30</v>
      </c>
      <c r="E9" s="47">
        <v>940000</v>
      </c>
      <c r="F9" s="34">
        <v>2</v>
      </c>
      <c r="G9" s="21" t="s">
        <v>81</v>
      </c>
      <c r="H9" s="18">
        <f t="shared" ref="H9:H14" si="0">E9*F9</f>
        <v>1880000</v>
      </c>
      <c r="I9" s="65" t="s">
        <v>73</v>
      </c>
      <c r="J9" s="36" t="s">
        <v>90</v>
      </c>
    </row>
    <row r="10" spans="1:10" ht="16.5" customHeight="1">
      <c r="A10" s="69">
        <v>6</v>
      </c>
      <c r="B10" s="3"/>
      <c r="C10" s="41"/>
      <c r="D10" s="45" t="s">
        <v>31</v>
      </c>
      <c r="E10" s="47">
        <v>810000</v>
      </c>
      <c r="F10" s="34">
        <v>6</v>
      </c>
      <c r="G10" s="21" t="s">
        <v>81</v>
      </c>
      <c r="H10" s="18">
        <f t="shared" si="0"/>
        <v>4860000</v>
      </c>
      <c r="I10" s="65" t="s">
        <v>73</v>
      </c>
      <c r="J10" s="37" t="s">
        <v>78</v>
      </c>
    </row>
    <row r="11" spans="1:10" ht="17.25" customHeight="1">
      <c r="A11" s="69">
        <v>7</v>
      </c>
      <c r="B11" s="3"/>
      <c r="C11" s="42"/>
      <c r="D11" s="46" t="s">
        <v>34</v>
      </c>
      <c r="E11" s="48">
        <v>350000</v>
      </c>
      <c r="F11" s="35">
        <v>6</v>
      </c>
      <c r="G11" s="21" t="s">
        <v>81</v>
      </c>
      <c r="H11" s="18">
        <f t="shared" si="0"/>
        <v>2100000</v>
      </c>
      <c r="I11" s="65" t="s">
        <v>73</v>
      </c>
      <c r="J11" s="38" t="s">
        <v>79</v>
      </c>
    </row>
    <row r="12" spans="1:10" ht="17.25" customHeight="1">
      <c r="A12" s="69">
        <v>8</v>
      </c>
      <c r="B12" s="3"/>
      <c r="C12" s="43" t="s">
        <v>20</v>
      </c>
      <c r="D12" s="45" t="s">
        <v>30</v>
      </c>
      <c r="E12" s="47">
        <v>940000</v>
      </c>
      <c r="F12" s="34">
        <v>1.5</v>
      </c>
      <c r="G12" s="21" t="s">
        <v>81</v>
      </c>
      <c r="H12" s="18">
        <f t="shared" si="0"/>
        <v>1410000</v>
      </c>
      <c r="I12" s="65" t="s">
        <v>73</v>
      </c>
      <c r="J12" s="16" t="s">
        <v>48</v>
      </c>
    </row>
    <row r="13" spans="1:10" ht="16.5" customHeight="1">
      <c r="A13" s="69">
        <v>9</v>
      </c>
      <c r="B13" s="3"/>
      <c r="C13" s="44" t="s">
        <v>14</v>
      </c>
      <c r="D13" s="45" t="s">
        <v>31</v>
      </c>
      <c r="E13" s="47">
        <v>810000</v>
      </c>
      <c r="F13" s="34">
        <f>118/20</f>
        <v>5.9</v>
      </c>
      <c r="G13" s="21" t="s">
        <v>81</v>
      </c>
      <c r="H13" s="18">
        <f t="shared" si="0"/>
        <v>4779000</v>
      </c>
      <c r="I13" s="65" t="s">
        <v>73</v>
      </c>
      <c r="J13" s="16" t="s">
        <v>33</v>
      </c>
    </row>
    <row r="14" spans="1:10" ht="16.5" customHeight="1">
      <c r="A14" s="69">
        <v>10</v>
      </c>
      <c r="B14" s="3"/>
      <c r="C14" s="44" t="s">
        <v>15</v>
      </c>
      <c r="D14" s="45" t="s">
        <v>30</v>
      </c>
      <c r="E14" s="47">
        <v>940000</v>
      </c>
      <c r="F14" s="34">
        <f>1+7/20</f>
        <v>1.35</v>
      </c>
      <c r="G14" s="21" t="s">
        <v>81</v>
      </c>
      <c r="H14" s="18">
        <f t="shared" si="0"/>
        <v>1269000</v>
      </c>
      <c r="I14" s="65" t="s">
        <v>73</v>
      </c>
      <c r="J14" s="16" t="s">
        <v>80</v>
      </c>
    </row>
    <row r="15" spans="1:10" ht="16.5" customHeight="1">
      <c r="A15" s="69">
        <v>11</v>
      </c>
      <c r="B15" s="3"/>
      <c r="C15" s="44" t="s">
        <v>13</v>
      </c>
      <c r="D15" s="45" t="s">
        <v>32</v>
      </c>
      <c r="E15" s="47">
        <v>1230000</v>
      </c>
      <c r="F15" s="34">
        <f>SUM(F9:F14)*0.1</f>
        <v>2.2749999999999999</v>
      </c>
      <c r="G15" s="21" t="s">
        <v>81</v>
      </c>
      <c r="H15" s="17" t="s">
        <v>24</v>
      </c>
      <c r="I15" s="65" t="s">
        <v>73</v>
      </c>
      <c r="J15" s="16" t="s">
        <v>83</v>
      </c>
    </row>
    <row r="16" spans="1:10" ht="16.5" customHeight="1">
      <c r="A16" s="69">
        <v>12</v>
      </c>
      <c r="B16" s="3"/>
      <c r="C16" s="44" t="s">
        <v>16</v>
      </c>
      <c r="D16" s="45"/>
      <c r="E16" s="49" t="s">
        <v>36</v>
      </c>
      <c r="F16" s="25" t="s">
        <v>22</v>
      </c>
      <c r="G16" s="25" t="s">
        <v>22</v>
      </c>
      <c r="H16" s="32">
        <v>355369</v>
      </c>
      <c r="I16" s="65" t="s">
        <v>73</v>
      </c>
      <c r="J16" s="16" t="s">
        <v>35</v>
      </c>
    </row>
    <row r="17" spans="1:10" ht="16.5" customHeight="1" thickBot="1">
      <c r="A17" s="69">
        <v>13</v>
      </c>
      <c r="B17" s="4"/>
      <c r="C17" s="26" t="s">
        <v>3</v>
      </c>
      <c r="D17" s="26"/>
      <c r="E17" s="27"/>
      <c r="F17" s="27"/>
      <c r="G17" s="30"/>
      <c r="H17" s="53">
        <f>SUM(H6:H16)</f>
        <v>28723369</v>
      </c>
      <c r="I17" s="64"/>
      <c r="J17" s="8"/>
    </row>
    <row r="18" spans="1:10" ht="16.5" customHeight="1" thickBot="1">
      <c r="A18" s="69">
        <v>14</v>
      </c>
      <c r="C18" s="6" t="s">
        <v>5</v>
      </c>
      <c r="D18" s="6"/>
      <c r="E18" s="22"/>
      <c r="F18" s="22"/>
      <c r="G18" s="22"/>
      <c r="H18" s="33">
        <f>H17*1.08</f>
        <v>31021238.520000003</v>
      </c>
      <c r="I18" s="63"/>
      <c r="J18" s="9"/>
    </row>
    <row r="19" spans="1:10" ht="7.5" customHeight="1">
      <c r="A19" s="69"/>
      <c r="C19" s="6"/>
      <c r="D19" s="6"/>
      <c r="E19" s="22"/>
      <c r="F19" s="22"/>
      <c r="G19" s="22"/>
      <c r="H19" s="22"/>
      <c r="I19" s="63"/>
      <c r="J19" s="9"/>
    </row>
    <row r="20" spans="1:10" ht="16.5" customHeight="1">
      <c r="A20" s="69">
        <v>15</v>
      </c>
      <c r="B20" s="95" t="s">
        <v>12</v>
      </c>
      <c r="C20" s="96"/>
      <c r="D20" s="96"/>
      <c r="E20" s="97"/>
      <c r="F20" s="97"/>
      <c r="G20" s="97"/>
      <c r="H20" s="96"/>
      <c r="I20" s="96"/>
      <c r="J20" s="98"/>
    </row>
    <row r="21" spans="1:10" ht="16.5" customHeight="1">
      <c r="A21" s="69">
        <v>16</v>
      </c>
      <c r="B21" s="88"/>
      <c r="C21" s="89" t="s">
        <v>17</v>
      </c>
      <c r="D21" s="90" t="s">
        <v>61</v>
      </c>
      <c r="E21" s="91">
        <v>1500000</v>
      </c>
      <c r="F21" s="92">
        <v>1</v>
      </c>
      <c r="G21" s="92" t="s">
        <v>41</v>
      </c>
      <c r="H21" s="93">
        <f t="shared" ref="H21:H26" si="1">E21*F21</f>
        <v>1500000</v>
      </c>
      <c r="I21" s="94">
        <f t="shared" ref="I21:I26" si="2">H21*0.08</f>
        <v>120000</v>
      </c>
      <c r="J21" s="83" t="s">
        <v>54</v>
      </c>
    </row>
    <row r="22" spans="1:10" ht="16.5" customHeight="1">
      <c r="A22" s="69">
        <v>17</v>
      </c>
      <c r="B22" s="5"/>
      <c r="C22" s="72"/>
      <c r="D22" s="56" t="s">
        <v>42</v>
      </c>
      <c r="E22" s="59">
        <v>300000</v>
      </c>
      <c r="F22" s="23">
        <v>1</v>
      </c>
      <c r="G22" s="23" t="s">
        <v>41</v>
      </c>
      <c r="H22" s="18">
        <f t="shared" si="1"/>
        <v>300000</v>
      </c>
      <c r="I22" s="29">
        <f t="shared" si="2"/>
        <v>24000</v>
      </c>
      <c r="J22" s="16" t="s">
        <v>43</v>
      </c>
    </row>
    <row r="23" spans="1:10" ht="16.5" customHeight="1">
      <c r="A23" s="69">
        <v>18</v>
      </c>
      <c r="B23" s="5"/>
      <c r="C23" s="72"/>
      <c r="D23" s="56" t="s">
        <v>52</v>
      </c>
      <c r="E23" s="59">
        <v>300000</v>
      </c>
      <c r="F23" s="23">
        <v>1</v>
      </c>
      <c r="G23" s="23" t="s">
        <v>41</v>
      </c>
      <c r="H23" s="18">
        <f t="shared" si="1"/>
        <v>300000</v>
      </c>
      <c r="I23" s="29">
        <f t="shared" si="2"/>
        <v>24000</v>
      </c>
      <c r="J23" s="16" t="s">
        <v>62</v>
      </c>
    </row>
    <row r="24" spans="1:10" ht="16.5" customHeight="1">
      <c r="A24" s="69">
        <v>19</v>
      </c>
      <c r="B24" s="5"/>
      <c r="C24" s="72"/>
      <c r="D24" s="56" t="s">
        <v>44</v>
      </c>
      <c r="E24" s="59">
        <v>128000</v>
      </c>
      <c r="F24" s="23">
        <v>17</v>
      </c>
      <c r="G24" s="23" t="s">
        <v>41</v>
      </c>
      <c r="H24" s="18">
        <f t="shared" si="1"/>
        <v>2176000</v>
      </c>
      <c r="I24" s="29">
        <f t="shared" si="2"/>
        <v>174080</v>
      </c>
      <c r="J24" s="16" t="s">
        <v>45</v>
      </c>
    </row>
    <row r="25" spans="1:10" ht="16.5" customHeight="1">
      <c r="A25" s="69">
        <v>20</v>
      </c>
      <c r="B25" s="5"/>
      <c r="C25" s="72"/>
      <c r="D25" s="56" t="s">
        <v>47</v>
      </c>
      <c r="E25" s="59">
        <v>98000</v>
      </c>
      <c r="F25" s="23">
        <v>13</v>
      </c>
      <c r="G25" s="23" t="s">
        <v>41</v>
      </c>
      <c r="H25" s="18">
        <f t="shared" si="1"/>
        <v>1274000</v>
      </c>
      <c r="I25" s="29">
        <f t="shared" si="2"/>
        <v>101920</v>
      </c>
      <c r="J25" s="16"/>
    </row>
    <row r="26" spans="1:10" ht="16.5" customHeight="1">
      <c r="A26" s="69">
        <v>21</v>
      </c>
      <c r="B26" s="5"/>
      <c r="C26" s="72"/>
      <c r="D26" s="56" t="s">
        <v>46</v>
      </c>
      <c r="E26" s="59">
        <v>12800</v>
      </c>
      <c r="F26" s="23">
        <v>9</v>
      </c>
      <c r="G26" s="23" t="s">
        <v>41</v>
      </c>
      <c r="H26" s="18">
        <f t="shared" si="1"/>
        <v>115200</v>
      </c>
      <c r="I26" s="29">
        <f t="shared" si="2"/>
        <v>9216</v>
      </c>
      <c r="J26" s="16"/>
    </row>
    <row r="27" spans="1:10" ht="16.5" customHeight="1">
      <c r="A27" s="69">
        <v>22</v>
      </c>
      <c r="B27" s="3"/>
      <c r="C27" s="40"/>
      <c r="D27" s="44" t="s">
        <v>67</v>
      </c>
      <c r="E27" s="60" t="s">
        <v>36</v>
      </c>
      <c r="F27" s="25" t="s">
        <v>22</v>
      </c>
      <c r="G27" s="25" t="s">
        <v>22</v>
      </c>
      <c r="H27" s="18">
        <f>SUM(H21:H26)*0.05</f>
        <v>283260</v>
      </c>
      <c r="I27" s="65" t="s">
        <v>73</v>
      </c>
      <c r="J27" s="16" t="s">
        <v>49</v>
      </c>
    </row>
    <row r="28" spans="1:10" ht="16.5" customHeight="1">
      <c r="A28" s="69">
        <v>23</v>
      </c>
      <c r="B28" s="3"/>
      <c r="C28" s="57" t="s">
        <v>7</v>
      </c>
      <c r="D28" s="58" t="s">
        <v>51</v>
      </c>
      <c r="E28" s="59">
        <v>624400</v>
      </c>
      <c r="F28" s="23">
        <v>1</v>
      </c>
      <c r="G28" s="23" t="s">
        <v>50</v>
      </c>
      <c r="H28" s="18">
        <f t="shared" ref="H28:H33" si="3">E28*F28</f>
        <v>624400</v>
      </c>
      <c r="I28" s="29">
        <v>137368</v>
      </c>
      <c r="J28" s="16"/>
    </row>
    <row r="29" spans="1:10" ht="16.5" customHeight="1">
      <c r="A29" s="69">
        <v>24</v>
      </c>
      <c r="B29" s="3"/>
      <c r="C29" s="72"/>
      <c r="D29" s="58" t="s">
        <v>53</v>
      </c>
      <c r="E29" s="59">
        <v>15700</v>
      </c>
      <c r="F29" s="23">
        <v>1</v>
      </c>
      <c r="G29" s="23" t="s">
        <v>59</v>
      </c>
      <c r="H29" s="18">
        <f t="shared" si="3"/>
        <v>15700</v>
      </c>
      <c r="I29" s="29">
        <f t="shared" ref="I29:I34" si="4">H29*0.1</f>
        <v>1570</v>
      </c>
      <c r="J29" s="16"/>
    </row>
    <row r="30" spans="1:10" ht="16.5" customHeight="1">
      <c r="A30" s="69">
        <v>25</v>
      </c>
      <c r="B30" s="3"/>
      <c r="C30" s="72"/>
      <c r="D30" s="58" t="s">
        <v>56</v>
      </c>
      <c r="E30" s="59">
        <v>150000</v>
      </c>
      <c r="F30" s="23">
        <v>1</v>
      </c>
      <c r="G30" s="23" t="s">
        <v>59</v>
      </c>
      <c r="H30" s="18">
        <f t="shared" si="3"/>
        <v>150000</v>
      </c>
      <c r="I30" s="29">
        <f t="shared" si="4"/>
        <v>15000</v>
      </c>
      <c r="J30" s="16"/>
    </row>
    <row r="31" spans="1:10" ht="16.5" customHeight="1">
      <c r="A31" s="69">
        <v>26</v>
      </c>
      <c r="B31" s="3"/>
      <c r="C31" s="72"/>
      <c r="D31" s="58" t="s">
        <v>55</v>
      </c>
      <c r="E31" s="59">
        <v>98000</v>
      </c>
      <c r="F31" s="23">
        <v>1</v>
      </c>
      <c r="G31" s="23" t="s">
        <v>59</v>
      </c>
      <c r="H31" s="18">
        <f t="shared" si="3"/>
        <v>98000</v>
      </c>
      <c r="I31" s="29">
        <f t="shared" si="4"/>
        <v>9800</v>
      </c>
      <c r="J31" s="16"/>
    </row>
    <row r="32" spans="1:10" ht="16.5" customHeight="1">
      <c r="A32" s="69">
        <v>27</v>
      </c>
      <c r="B32" s="5"/>
      <c r="C32" s="72"/>
      <c r="D32" s="58" t="s">
        <v>57</v>
      </c>
      <c r="E32" s="59">
        <v>69000</v>
      </c>
      <c r="F32" s="23">
        <v>1</v>
      </c>
      <c r="G32" s="23" t="s">
        <v>59</v>
      </c>
      <c r="H32" s="18">
        <f t="shared" si="3"/>
        <v>69000</v>
      </c>
      <c r="I32" s="29">
        <f t="shared" si="4"/>
        <v>6900</v>
      </c>
      <c r="J32" s="16"/>
    </row>
    <row r="33" spans="1:10" ht="16.5" customHeight="1">
      <c r="A33" s="69">
        <v>28</v>
      </c>
      <c r="B33" s="5"/>
      <c r="C33" s="72"/>
      <c r="D33" s="74" t="s">
        <v>58</v>
      </c>
      <c r="E33" s="61">
        <v>22400</v>
      </c>
      <c r="F33" s="54">
        <v>3</v>
      </c>
      <c r="G33" s="54" t="s">
        <v>60</v>
      </c>
      <c r="H33" s="18">
        <f t="shared" si="3"/>
        <v>67200</v>
      </c>
      <c r="I33" s="29">
        <f t="shared" si="4"/>
        <v>6720</v>
      </c>
      <c r="J33" s="55"/>
    </row>
    <row r="34" spans="1:10" ht="16.5" customHeight="1">
      <c r="A34" s="69">
        <v>29</v>
      </c>
      <c r="B34" s="5"/>
      <c r="C34" s="73"/>
      <c r="D34" s="58" t="s">
        <v>63</v>
      </c>
      <c r="E34" s="59">
        <v>240000</v>
      </c>
      <c r="F34" s="23">
        <v>1</v>
      </c>
      <c r="G34" s="23" t="s">
        <v>59</v>
      </c>
      <c r="H34" s="18">
        <f>E34*F34</f>
        <v>240000</v>
      </c>
      <c r="I34" s="29">
        <f t="shared" si="4"/>
        <v>24000</v>
      </c>
      <c r="J34" s="55"/>
    </row>
    <row r="35" spans="1:10" ht="16.5" customHeight="1" thickBot="1">
      <c r="A35" s="69">
        <v>30</v>
      </c>
      <c r="B35" s="4"/>
      <c r="C35" s="50" t="s">
        <v>3</v>
      </c>
      <c r="D35" s="50"/>
      <c r="E35" s="51"/>
      <c r="F35" s="51"/>
      <c r="G35" s="52" t="s">
        <v>74</v>
      </c>
      <c r="H35" s="53">
        <f>SUM(H21:H34)</f>
        <v>7212760</v>
      </c>
      <c r="I35" s="31"/>
      <c r="J35" s="8"/>
    </row>
    <row r="36" spans="1:10" ht="16.5" customHeight="1" thickBot="1">
      <c r="A36" s="69">
        <v>31</v>
      </c>
      <c r="C36" s="7" t="s">
        <v>5</v>
      </c>
      <c r="D36" s="7"/>
      <c r="E36" s="24"/>
      <c r="F36" s="24"/>
      <c r="G36" s="24"/>
      <c r="H36" s="33">
        <f>H35*1.08</f>
        <v>7789780.8000000007</v>
      </c>
      <c r="I36" s="63"/>
      <c r="J36" s="9"/>
    </row>
    <row r="37" spans="1:10" ht="7.5" customHeight="1">
      <c r="A37" s="69"/>
      <c r="C37" s="6"/>
      <c r="D37" s="6"/>
      <c r="E37" s="22"/>
      <c r="F37" s="22"/>
      <c r="G37" s="22"/>
      <c r="H37" s="22"/>
      <c r="I37" s="63"/>
      <c r="J37" s="9"/>
    </row>
    <row r="38" spans="1:10" ht="16.5" customHeight="1">
      <c r="A38" s="69">
        <v>32</v>
      </c>
      <c r="B38" s="95" t="s">
        <v>18</v>
      </c>
      <c r="C38" s="96"/>
      <c r="D38" s="96"/>
      <c r="E38" s="97"/>
      <c r="F38" s="97"/>
      <c r="G38" s="97"/>
      <c r="H38" s="96"/>
      <c r="I38" s="13" t="s">
        <v>70</v>
      </c>
      <c r="J38" s="98"/>
    </row>
    <row r="39" spans="1:10" ht="16.5" customHeight="1">
      <c r="A39" s="69">
        <v>33</v>
      </c>
      <c r="B39" s="88"/>
      <c r="C39" s="99" t="s">
        <v>69</v>
      </c>
      <c r="D39" s="100" t="s">
        <v>75</v>
      </c>
      <c r="E39" s="47">
        <v>810000</v>
      </c>
      <c r="F39" s="101">
        <f>7/20*12</f>
        <v>4.1999999999999993</v>
      </c>
      <c r="G39" s="92" t="s">
        <v>81</v>
      </c>
      <c r="H39" s="102"/>
      <c r="I39" s="93">
        <f>E39*F39</f>
        <v>3401999.9999999995</v>
      </c>
      <c r="J39" s="83" t="s">
        <v>71</v>
      </c>
    </row>
    <row r="40" spans="1:10" ht="16.5" customHeight="1">
      <c r="A40" s="69">
        <v>34</v>
      </c>
      <c r="B40" s="5"/>
      <c r="C40" s="109" t="s">
        <v>92</v>
      </c>
      <c r="D40" s="110"/>
      <c r="E40" s="60"/>
      <c r="F40" s="75">
        <v>0</v>
      </c>
      <c r="G40" s="23" t="s">
        <v>81</v>
      </c>
      <c r="H40" s="111"/>
      <c r="I40" s="112">
        <v>0</v>
      </c>
      <c r="J40" s="113"/>
    </row>
    <row r="41" spans="1:10" ht="16.5" customHeight="1">
      <c r="A41" s="69">
        <v>35</v>
      </c>
      <c r="B41" s="5"/>
      <c r="C41" s="14" t="s">
        <v>91</v>
      </c>
      <c r="D41" s="58"/>
      <c r="E41" s="76"/>
      <c r="F41" s="75"/>
      <c r="G41" s="23"/>
      <c r="H41" s="67"/>
      <c r="I41" s="15">
        <v>0</v>
      </c>
      <c r="J41" s="16"/>
    </row>
    <row r="42" spans="1:10" ht="16.5" customHeight="1" thickBot="1">
      <c r="A42" s="69">
        <v>36</v>
      </c>
      <c r="B42" s="4"/>
      <c r="C42" s="50" t="s">
        <v>3</v>
      </c>
      <c r="D42" s="50"/>
      <c r="E42" s="51"/>
      <c r="F42" s="51"/>
      <c r="G42" s="51"/>
      <c r="H42" s="31"/>
      <c r="I42" s="32">
        <f>SUM(I39:I41)</f>
        <v>3401999.9999999995</v>
      </c>
      <c r="J42" s="8"/>
    </row>
    <row r="43" spans="1:10" ht="16.5" customHeight="1" thickBot="1">
      <c r="A43" s="69">
        <v>37</v>
      </c>
      <c r="C43" s="7" t="s">
        <v>5</v>
      </c>
      <c r="D43" s="7"/>
      <c r="E43" s="24"/>
      <c r="F43" s="24"/>
      <c r="G43" s="24"/>
      <c r="H43" s="24"/>
      <c r="I43" s="33">
        <f>I42*1.08</f>
        <v>3674159.9999999995</v>
      </c>
      <c r="J43" s="9"/>
    </row>
    <row r="44" spans="1:10" ht="7.5" customHeight="1">
      <c r="A44" s="69"/>
      <c r="C44" s="6"/>
      <c r="D44" s="6"/>
      <c r="E44" s="22"/>
      <c r="F44" s="22"/>
      <c r="G44" s="22"/>
      <c r="H44" s="22"/>
      <c r="I44" s="63"/>
      <c r="J44" s="9"/>
    </row>
    <row r="45" spans="1:10" ht="16.5" customHeight="1">
      <c r="A45" s="69">
        <v>38</v>
      </c>
      <c r="B45" s="95" t="s">
        <v>19</v>
      </c>
      <c r="C45" s="96"/>
      <c r="D45" s="96"/>
      <c r="E45" s="97"/>
      <c r="F45" s="97"/>
      <c r="G45" s="97"/>
      <c r="H45" s="96"/>
      <c r="I45" s="13" t="s">
        <v>70</v>
      </c>
      <c r="J45" s="98"/>
    </row>
    <row r="46" spans="1:10" ht="16.5" customHeight="1">
      <c r="A46" s="69">
        <v>39</v>
      </c>
      <c r="B46" s="77"/>
      <c r="C46" s="90" t="s">
        <v>113</v>
      </c>
      <c r="D46" s="90"/>
      <c r="E46" s="91"/>
      <c r="F46" s="91"/>
      <c r="G46" s="107"/>
      <c r="H46" s="102"/>
      <c r="I46" s="93">
        <f>SUM(I7:I16)</f>
        <v>1810500</v>
      </c>
      <c r="J46" s="83" t="s">
        <v>116</v>
      </c>
    </row>
    <row r="47" spans="1:10" ht="16.5" customHeight="1">
      <c r="A47" s="69">
        <v>40</v>
      </c>
      <c r="B47" s="3"/>
      <c r="C47" s="56" t="s">
        <v>112</v>
      </c>
      <c r="D47" s="56"/>
      <c r="E47" s="59"/>
      <c r="F47" s="59"/>
      <c r="G47" s="108"/>
      <c r="H47" s="66"/>
      <c r="I47" s="18">
        <f>SUM(I21:I27)</f>
        <v>453216</v>
      </c>
      <c r="J47" s="16" t="s">
        <v>114</v>
      </c>
    </row>
    <row r="48" spans="1:10" ht="16.5" customHeight="1">
      <c r="A48" s="69">
        <v>41</v>
      </c>
      <c r="B48" s="3"/>
      <c r="C48" s="56" t="s">
        <v>8</v>
      </c>
      <c r="D48" s="56"/>
      <c r="E48" s="59"/>
      <c r="F48" s="59"/>
      <c r="G48" s="108"/>
      <c r="H48" s="67"/>
      <c r="I48" s="68">
        <f>SUM(I28:I34)</f>
        <v>201358</v>
      </c>
      <c r="J48" s="16" t="s">
        <v>115</v>
      </c>
    </row>
    <row r="49" spans="1:10" ht="16.5" customHeight="1" thickBot="1">
      <c r="A49" s="69">
        <v>42</v>
      </c>
      <c r="B49" s="4"/>
      <c r="C49" s="50" t="s">
        <v>3</v>
      </c>
      <c r="D49" s="50"/>
      <c r="E49" s="51"/>
      <c r="F49" s="51"/>
      <c r="G49" s="51"/>
      <c r="H49" s="31"/>
      <c r="I49" s="32">
        <f>SUM(I46:I48)</f>
        <v>2465074</v>
      </c>
      <c r="J49" s="8"/>
    </row>
    <row r="50" spans="1:10" ht="16.5" customHeight="1" thickBot="1">
      <c r="A50" s="69">
        <v>43</v>
      </c>
      <c r="C50" s="7" t="s">
        <v>5</v>
      </c>
      <c r="D50" s="7"/>
      <c r="E50" s="24"/>
      <c r="F50" s="24"/>
      <c r="G50" s="24"/>
      <c r="H50" s="24"/>
      <c r="I50" s="33">
        <f>I49*1.08</f>
        <v>2662279.9200000004</v>
      </c>
      <c r="J50" s="9"/>
    </row>
    <row r="51" spans="1:10" ht="7.5" customHeight="1">
      <c r="A51" s="69"/>
      <c r="C51" s="6"/>
      <c r="D51" s="6"/>
      <c r="E51" s="22"/>
      <c r="F51" s="22"/>
      <c r="G51" s="22"/>
      <c r="H51" s="22"/>
      <c r="I51" s="63"/>
      <c r="J51" s="9"/>
    </row>
    <row r="52" spans="1:10" ht="16.5" customHeight="1">
      <c r="A52" s="69">
        <v>44</v>
      </c>
      <c r="B52" s="95" t="s">
        <v>88</v>
      </c>
      <c r="C52" s="96"/>
      <c r="D52" s="96"/>
      <c r="E52" s="97"/>
      <c r="F52" s="97"/>
      <c r="G52" s="97"/>
      <c r="H52" s="96"/>
      <c r="I52" s="13"/>
      <c r="J52" s="98"/>
    </row>
    <row r="53" spans="1:10" ht="16.5" customHeight="1">
      <c r="A53" s="69">
        <v>45</v>
      </c>
      <c r="B53" s="77"/>
      <c r="C53" s="90" t="s">
        <v>86</v>
      </c>
      <c r="D53" s="90"/>
      <c r="E53" s="91"/>
      <c r="F53" s="91"/>
      <c r="G53" s="107"/>
      <c r="H53" s="102"/>
      <c r="I53" s="93">
        <v>3000000</v>
      </c>
      <c r="J53" s="83" t="s">
        <v>174</v>
      </c>
    </row>
    <row r="54" spans="1:10" ht="16.5" customHeight="1">
      <c r="A54" s="69">
        <v>46</v>
      </c>
      <c r="B54" s="3"/>
      <c r="C54" s="56" t="s">
        <v>87</v>
      </c>
      <c r="D54" s="56"/>
      <c r="E54" s="59"/>
      <c r="F54" s="59"/>
      <c r="G54" s="108"/>
      <c r="H54" s="66"/>
      <c r="I54" s="18">
        <v>1500000</v>
      </c>
      <c r="J54" s="16"/>
    </row>
    <row r="55" spans="1:10" ht="16.5" customHeight="1" thickBot="1">
      <c r="A55" s="69">
        <v>47</v>
      </c>
      <c r="B55" s="4"/>
      <c r="C55" s="50" t="s">
        <v>3</v>
      </c>
      <c r="D55" s="50"/>
      <c r="E55" s="51"/>
      <c r="F55" s="51"/>
      <c r="G55" s="51"/>
      <c r="H55" s="31"/>
      <c r="I55" s="32">
        <f>SUM(I53:I54)</f>
        <v>4500000</v>
      </c>
      <c r="J55" s="8"/>
    </row>
    <row r="56" spans="1:10" ht="16.5" customHeight="1" thickBot="1">
      <c r="A56" s="69">
        <v>48</v>
      </c>
      <c r="C56" s="7" t="s">
        <v>5</v>
      </c>
      <c r="D56" s="7"/>
      <c r="E56" s="24"/>
      <c r="F56" s="24"/>
      <c r="G56" s="24"/>
      <c r="H56" s="24"/>
      <c r="I56" s="33">
        <f>I55*1.08</f>
        <v>4860000</v>
      </c>
      <c r="J56" s="9"/>
    </row>
    <row r="57" spans="1:10" ht="16.5" customHeight="1">
      <c r="A57" s="69"/>
    </row>
    <row r="58" spans="1:10" ht="16.5" customHeight="1"/>
    <row r="59" spans="1:10" ht="16.5" customHeight="1"/>
    <row r="60" spans="1:10" ht="16.5" customHeight="1"/>
    <row r="61" spans="1:10" ht="16.5" customHeight="1"/>
    <row r="62" spans="1:10" ht="16.5" customHeight="1"/>
    <row r="63" spans="1:10" ht="16.5" customHeight="1"/>
    <row r="64" spans="1:10" ht="16.5" customHeight="1"/>
  </sheetData>
  <mergeCells count="2">
    <mergeCell ref="B1:J1"/>
    <mergeCell ref="F3:G3"/>
  </mergeCells>
  <phoneticPr fontId="4"/>
  <pageMargins left="0.47244094488188981" right="0.47244094488188981" top="0.19685039370078741" bottom="0.23622047244094491" header="0.11811023622047245" footer="7.874015748031496E-2"/>
  <pageSetup paperSize="8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M44"/>
  <sheetViews>
    <sheetView zoomScaleNormal="100" zoomScaleSheetLayoutView="100" workbookViewId="0">
      <selection activeCell="B1" sqref="B1"/>
    </sheetView>
  </sheetViews>
  <sheetFormatPr defaultColWidth="11.625" defaultRowHeight="11.25"/>
  <cols>
    <col min="1" max="1" width="3.25" style="1" customWidth="1"/>
    <col min="2" max="2" width="4.5" style="1" customWidth="1"/>
    <col min="3" max="3" width="29.75" style="1" customWidth="1"/>
    <col min="4" max="10" width="10.25" style="2" customWidth="1"/>
    <col min="11" max="11" width="50.25" style="1" customWidth="1"/>
    <col min="12" max="12" width="0.5" style="1" customWidth="1"/>
    <col min="13" max="16384" width="11.625" style="1"/>
  </cols>
  <sheetData>
    <row r="1" spans="1:13" ht="21" customHeight="1">
      <c r="B1" s="234" t="s">
        <v>176</v>
      </c>
      <c r="K1" s="105"/>
    </row>
    <row r="2" spans="1:13" ht="15" customHeight="1">
      <c r="C2" s="10"/>
      <c r="K2" s="11"/>
    </row>
    <row r="3" spans="1:13" ht="13.5" customHeight="1">
      <c r="A3" s="174"/>
      <c r="B3" s="174"/>
      <c r="C3" s="174"/>
      <c r="D3" s="360" t="s">
        <v>10</v>
      </c>
      <c r="E3" s="361"/>
      <c r="F3" s="361"/>
      <c r="G3" s="361"/>
      <c r="H3" s="361"/>
      <c r="I3" s="362"/>
      <c r="J3" s="175" t="s">
        <v>66</v>
      </c>
      <c r="K3" s="174"/>
    </row>
    <row r="4" spans="1:13" ht="16.5" customHeight="1">
      <c r="A4" s="174"/>
      <c r="B4" s="176"/>
      <c r="C4" s="177" t="s">
        <v>0</v>
      </c>
      <c r="D4" s="215" t="s">
        <v>150</v>
      </c>
      <c r="E4" s="178" t="s">
        <v>151</v>
      </c>
      <c r="F4" s="178" t="s">
        <v>152</v>
      </c>
      <c r="G4" s="178" t="s">
        <v>153</v>
      </c>
      <c r="H4" s="178" t="s">
        <v>154</v>
      </c>
      <c r="I4" s="290" t="s">
        <v>155</v>
      </c>
      <c r="J4" s="278" t="s">
        <v>1</v>
      </c>
      <c r="K4" s="282" t="s">
        <v>2</v>
      </c>
    </row>
    <row r="5" spans="1:13" ht="16.5" customHeight="1">
      <c r="A5" s="174">
        <v>1</v>
      </c>
      <c r="B5" s="179" t="s">
        <v>11</v>
      </c>
      <c r="C5" s="180"/>
      <c r="D5" s="216"/>
      <c r="E5" s="181"/>
      <c r="F5" s="182"/>
      <c r="G5" s="182"/>
      <c r="H5" s="182"/>
      <c r="I5" s="291"/>
      <c r="J5" s="181"/>
      <c r="K5" s="283"/>
    </row>
    <row r="6" spans="1:13" ht="16.5" customHeight="1">
      <c r="A6" s="174">
        <v>2</v>
      </c>
      <c r="B6" s="183"/>
      <c r="C6" s="184" t="s">
        <v>65</v>
      </c>
      <c r="D6" s="217"/>
      <c r="E6" s="185"/>
      <c r="F6" s="185"/>
      <c r="G6" s="185"/>
      <c r="H6" s="185"/>
      <c r="I6" s="292"/>
      <c r="J6" s="279"/>
      <c r="K6" s="284"/>
    </row>
    <row r="7" spans="1:13" ht="16.5" customHeight="1">
      <c r="A7" s="174">
        <v>3</v>
      </c>
      <c r="B7" s="183"/>
      <c r="C7" s="184" t="s">
        <v>76</v>
      </c>
      <c r="D7" s="217"/>
      <c r="E7" s="185"/>
      <c r="F7" s="185"/>
      <c r="G7" s="185"/>
      <c r="H7" s="185"/>
      <c r="I7" s="292"/>
      <c r="J7" s="279">
        <f>SUM(D7:I7)</f>
        <v>0</v>
      </c>
      <c r="K7" s="284"/>
    </row>
    <row r="8" spans="1:13" ht="16.5" customHeight="1">
      <c r="A8" s="174">
        <v>4</v>
      </c>
      <c r="B8" s="183"/>
      <c r="C8" s="184" t="s">
        <v>26</v>
      </c>
      <c r="D8" s="217"/>
      <c r="E8" s="185"/>
      <c r="F8" s="185"/>
      <c r="G8" s="185"/>
      <c r="H8" s="186"/>
      <c r="I8" s="292"/>
      <c r="J8" s="279">
        <f>SUM(D8:I8)</f>
        <v>0</v>
      </c>
      <c r="K8" s="284"/>
    </row>
    <row r="9" spans="1:13" ht="17.25" customHeight="1">
      <c r="A9" s="174">
        <v>5</v>
      </c>
      <c r="B9" s="183"/>
      <c r="C9" s="214" t="s">
        <v>64</v>
      </c>
      <c r="D9" s="218"/>
      <c r="E9" s="187"/>
      <c r="F9" s="187"/>
      <c r="G9" s="187"/>
      <c r="H9" s="188"/>
      <c r="I9" s="293"/>
      <c r="J9" s="280">
        <f>SUM(D9:I9)</f>
        <v>0</v>
      </c>
      <c r="K9" s="288"/>
    </row>
    <row r="10" spans="1:13" ht="16.5" customHeight="1" thickBot="1">
      <c r="A10" s="174">
        <v>6</v>
      </c>
      <c r="B10" s="189"/>
      <c r="C10" s="190" t="s">
        <v>3</v>
      </c>
      <c r="D10" s="191">
        <f t="shared" ref="D10:J10" si="0">SUM(D6:D9)</f>
        <v>0</v>
      </c>
      <c r="E10" s="192">
        <f t="shared" si="0"/>
        <v>0</v>
      </c>
      <c r="F10" s="192">
        <f t="shared" si="0"/>
        <v>0</v>
      </c>
      <c r="G10" s="192">
        <f t="shared" si="0"/>
        <v>0</v>
      </c>
      <c r="H10" s="193">
        <f t="shared" si="0"/>
        <v>0</v>
      </c>
      <c r="I10" s="194">
        <f t="shared" si="0"/>
        <v>0</v>
      </c>
      <c r="J10" s="281">
        <f t="shared" si="0"/>
        <v>0</v>
      </c>
      <c r="K10" s="212"/>
    </row>
    <row r="11" spans="1:13" ht="16.5" customHeight="1" thickBot="1">
      <c r="A11" s="174">
        <v>7</v>
      </c>
      <c r="B11" s="222"/>
      <c r="C11" s="223" t="s">
        <v>5</v>
      </c>
      <c r="D11" s="209">
        <f t="shared" ref="D11:I11" si="1">D10*1.05</f>
        <v>0</v>
      </c>
      <c r="E11" s="209">
        <f t="shared" si="1"/>
        <v>0</v>
      </c>
      <c r="F11" s="209">
        <f t="shared" si="1"/>
        <v>0</v>
      </c>
      <c r="G11" s="209">
        <f t="shared" si="1"/>
        <v>0</v>
      </c>
      <c r="H11" s="210">
        <f t="shared" si="1"/>
        <v>0</v>
      </c>
      <c r="I11" s="209">
        <f t="shared" si="1"/>
        <v>0</v>
      </c>
      <c r="J11" s="203">
        <f>J10*1.08</f>
        <v>0</v>
      </c>
      <c r="K11" s="224"/>
      <c r="L11" s="124"/>
    </row>
    <row r="12" spans="1:13" ht="7.5" customHeight="1">
      <c r="A12" s="69"/>
      <c r="C12" s="6"/>
      <c r="D12" s="6"/>
      <c r="E12" s="22"/>
      <c r="F12" s="22"/>
      <c r="G12" s="22"/>
      <c r="H12" s="22"/>
      <c r="I12" s="63"/>
      <c r="J12" s="297"/>
    </row>
    <row r="13" spans="1:13" ht="16.5" customHeight="1">
      <c r="A13" s="174">
        <v>8</v>
      </c>
      <c r="B13" s="195" t="s">
        <v>12</v>
      </c>
      <c r="C13" s="196"/>
      <c r="D13" s="219"/>
      <c r="E13" s="197"/>
      <c r="F13" s="197"/>
      <c r="G13" s="197"/>
      <c r="H13" s="197"/>
      <c r="I13" s="294"/>
      <c r="J13" s="197"/>
      <c r="K13" s="286"/>
      <c r="M13" s="11"/>
    </row>
    <row r="14" spans="1:13" ht="16.5" customHeight="1">
      <c r="A14" s="174">
        <v>9</v>
      </c>
      <c r="B14" s="198"/>
      <c r="C14" s="199" t="s">
        <v>17</v>
      </c>
      <c r="D14" s="220"/>
      <c r="E14" s="200"/>
      <c r="F14" s="200"/>
      <c r="G14" s="200"/>
      <c r="H14" s="200"/>
      <c r="I14" s="295"/>
      <c r="J14" s="285">
        <f>SUM(D14:I14)</f>
        <v>0</v>
      </c>
      <c r="K14" s="284"/>
      <c r="M14" s="62"/>
    </row>
    <row r="15" spans="1:13" ht="16.5" customHeight="1">
      <c r="A15" s="174">
        <v>10</v>
      </c>
      <c r="B15" s="183"/>
      <c r="C15" s="199" t="s">
        <v>7</v>
      </c>
      <c r="D15" s="217"/>
      <c r="E15" s="200"/>
      <c r="F15" s="200"/>
      <c r="G15" s="200"/>
      <c r="H15" s="200"/>
      <c r="I15" s="295"/>
      <c r="J15" s="285">
        <f>SUM(D15:I15)</f>
        <v>0</v>
      </c>
      <c r="K15" s="288"/>
      <c r="M15" s="62"/>
    </row>
    <row r="16" spans="1:13" ht="16.5" customHeight="1" thickBot="1">
      <c r="A16" s="174">
        <v>11</v>
      </c>
      <c r="B16" s="189"/>
      <c r="C16" s="201" t="s">
        <v>3</v>
      </c>
      <c r="D16" s="191">
        <f t="shared" ref="D16:J16" si="2">SUM(D14:D15)</f>
        <v>0</v>
      </c>
      <c r="E16" s="192">
        <f t="shared" si="2"/>
        <v>0</v>
      </c>
      <c r="F16" s="192">
        <f t="shared" si="2"/>
        <v>0</v>
      </c>
      <c r="G16" s="192">
        <f t="shared" si="2"/>
        <v>0</v>
      </c>
      <c r="H16" s="193">
        <f t="shared" si="2"/>
        <v>0</v>
      </c>
      <c r="I16" s="194">
        <f t="shared" si="2"/>
        <v>0</v>
      </c>
      <c r="J16" s="281">
        <f t="shared" si="2"/>
        <v>0</v>
      </c>
      <c r="K16" s="212"/>
    </row>
    <row r="17" spans="1:11" ht="16.5" customHeight="1" thickBot="1">
      <c r="A17" s="174">
        <v>12</v>
      </c>
      <c r="B17" s="174"/>
      <c r="C17" s="202" t="s">
        <v>5</v>
      </c>
      <c r="D17" s="207">
        <f t="shared" ref="D17:I17" si="3">D16*1.05</f>
        <v>0</v>
      </c>
      <c r="E17" s="207">
        <f t="shared" si="3"/>
        <v>0</v>
      </c>
      <c r="F17" s="207">
        <f t="shared" si="3"/>
        <v>0</v>
      </c>
      <c r="G17" s="207">
        <f t="shared" si="3"/>
        <v>0</v>
      </c>
      <c r="H17" s="208">
        <f t="shared" si="3"/>
        <v>0</v>
      </c>
      <c r="I17" s="207">
        <f t="shared" si="3"/>
        <v>0</v>
      </c>
      <c r="J17" s="203">
        <f>J16*1.08</f>
        <v>0</v>
      </c>
      <c r="K17" s="204"/>
    </row>
    <row r="18" spans="1:11" ht="7.5" customHeight="1">
      <c r="A18" s="69"/>
      <c r="C18" s="6"/>
      <c r="D18" s="6"/>
      <c r="E18" s="22"/>
      <c r="F18" s="22"/>
      <c r="G18" s="22"/>
      <c r="H18" s="22"/>
      <c r="I18" s="63"/>
      <c r="J18" s="297"/>
    </row>
    <row r="19" spans="1:11" ht="16.5" customHeight="1">
      <c r="A19" s="174">
        <v>13</v>
      </c>
      <c r="B19" s="195" t="s">
        <v>18</v>
      </c>
      <c r="C19" s="196"/>
      <c r="D19" s="236"/>
      <c r="E19" s="197"/>
      <c r="F19" s="197"/>
      <c r="G19" s="197"/>
      <c r="H19" s="197"/>
      <c r="I19" s="294"/>
      <c r="J19" s="197"/>
      <c r="K19" s="286"/>
    </row>
    <row r="20" spans="1:11" ht="16.5" customHeight="1">
      <c r="A20" s="174">
        <v>14</v>
      </c>
      <c r="B20" s="198"/>
      <c r="C20" s="199" t="s">
        <v>68</v>
      </c>
      <c r="D20" s="221"/>
      <c r="E20" s="187"/>
      <c r="F20" s="185"/>
      <c r="G20" s="185"/>
      <c r="H20" s="185"/>
      <c r="I20" s="292"/>
      <c r="J20" s="285">
        <f>SUM(D20:I20)</f>
        <v>0</v>
      </c>
      <c r="K20" s="284"/>
    </row>
    <row r="21" spans="1:11" ht="16.5" customHeight="1">
      <c r="A21" s="174">
        <v>15</v>
      </c>
      <c r="B21" s="198"/>
      <c r="C21" s="199" t="s">
        <v>77</v>
      </c>
      <c r="D21" s="217"/>
      <c r="E21" s="185"/>
      <c r="F21" s="185"/>
      <c r="G21" s="185"/>
      <c r="H21" s="185"/>
      <c r="I21" s="292"/>
      <c r="J21" s="285">
        <f>SUM(D21:I21)</f>
        <v>0</v>
      </c>
      <c r="K21" s="284"/>
    </row>
    <row r="22" spans="1:11" ht="16.5" customHeight="1">
      <c r="A22" s="174">
        <v>16</v>
      </c>
      <c r="B22" s="198"/>
      <c r="C22" s="199" t="s">
        <v>9</v>
      </c>
      <c r="D22" s="217"/>
      <c r="E22" s="185"/>
      <c r="F22" s="185"/>
      <c r="G22" s="185"/>
      <c r="H22" s="185"/>
      <c r="I22" s="292"/>
      <c r="J22" s="280">
        <f>SUM(D22:I22)</f>
        <v>0</v>
      </c>
      <c r="K22" s="288"/>
    </row>
    <row r="23" spans="1:11" ht="16.5" customHeight="1" thickBot="1">
      <c r="A23" s="174">
        <v>17</v>
      </c>
      <c r="B23" s="189"/>
      <c r="C23" s="201" t="s">
        <v>3</v>
      </c>
      <c r="D23" s="191">
        <f t="shared" ref="D23:J23" si="4">SUM(D20:D22)</f>
        <v>0</v>
      </c>
      <c r="E23" s="192">
        <f t="shared" si="4"/>
        <v>0</v>
      </c>
      <c r="F23" s="192">
        <f t="shared" si="4"/>
        <v>0</v>
      </c>
      <c r="G23" s="192">
        <f t="shared" si="4"/>
        <v>0</v>
      </c>
      <c r="H23" s="193">
        <f t="shared" si="4"/>
        <v>0</v>
      </c>
      <c r="I23" s="194">
        <f t="shared" si="4"/>
        <v>0</v>
      </c>
      <c r="J23" s="281">
        <f t="shared" si="4"/>
        <v>0</v>
      </c>
      <c r="K23" s="212"/>
    </row>
    <row r="24" spans="1:11" ht="16.5" customHeight="1" thickBot="1">
      <c r="A24" s="174">
        <v>18</v>
      </c>
      <c r="B24" s="174"/>
      <c r="C24" s="202" t="s">
        <v>5</v>
      </c>
      <c r="D24" s="207">
        <f t="shared" ref="D24:I24" si="5">D23*1.05</f>
        <v>0</v>
      </c>
      <c r="E24" s="207">
        <f t="shared" si="5"/>
        <v>0</v>
      </c>
      <c r="F24" s="207">
        <f t="shared" si="5"/>
        <v>0</v>
      </c>
      <c r="G24" s="207">
        <f t="shared" si="5"/>
        <v>0</v>
      </c>
      <c r="H24" s="208">
        <f t="shared" si="5"/>
        <v>0</v>
      </c>
      <c r="I24" s="207">
        <f t="shared" si="5"/>
        <v>0</v>
      </c>
      <c r="J24" s="203">
        <f>J23*1.08</f>
        <v>0</v>
      </c>
      <c r="K24" s="204"/>
    </row>
    <row r="25" spans="1:11" ht="7.5" customHeight="1">
      <c r="A25" s="69"/>
      <c r="C25" s="6"/>
      <c r="D25" s="6"/>
      <c r="E25" s="22"/>
      <c r="F25" s="22"/>
      <c r="G25" s="22"/>
      <c r="H25" s="22"/>
      <c r="I25" s="63"/>
      <c r="J25" s="297"/>
    </row>
    <row r="26" spans="1:11" ht="16.5" customHeight="1">
      <c r="A26" s="174">
        <v>19</v>
      </c>
      <c r="B26" s="195" t="s">
        <v>19</v>
      </c>
      <c r="C26" s="196"/>
      <c r="D26" s="219"/>
      <c r="E26" s="197"/>
      <c r="F26" s="197"/>
      <c r="G26" s="197"/>
      <c r="H26" s="197"/>
      <c r="I26" s="294"/>
      <c r="J26" s="197"/>
      <c r="K26" s="286"/>
    </row>
    <row r="27" spans="1:11" ht="16.5" customHeight="1">
      <c r="A27" s="174">
        <v>20</v>
      </c>
      <c r="B27" s="183"/>
      <c r="C27" s="199" t="s">
        <v>117</v>
      </c>
      <c r="D27" s="221"/>
      <c r="E27" s="206"/>
      <c r="F27" s="185"/>
      <c r="G27" s="185"/>
      <c r="H27" s="185"/>
      <c r="I27" s="292"/>
      <c r="J27" s="285">
        <f>SUM(D27:I27)</f>
        <v>0</v>
      </c>
      <c r="K27" s="284"/>
    </row>
    <row r="28" spans="1:11" ht="16.5" customHeight="1">
      <c r="A28" s="174">
        <v>21</v>
      </c>
      <c r="B28" s="183"/>
      <c r="C28" s="199" t="s">
        <v>118</v>
      </c>
      <c r="D28" s="221"/>
      <c r="E28" s="206"/>
      <c r="F28" s="185"/>
      <c r="G28" s="185"/>
      <c r="H28" s="185"/>
      <c r="I28" s="292"/>
      <c r="J28" s="285">
        <f>SUM(D28:I28)</f>
        <v>0</v>
      </c>
      <c r="K28" s="284"/>
    </row>
    <row r="29" spans="1:11" ht="16.5" customHeight="1">
      <c r="A29" s="174">
        <v>22</v>
      </c>
      <c r="B29" s="183"/>
      <c r="C29" s="199" t="s">
        <v>8</v>
      </c>
      <c r="D29" s="221"/>
      <c r="E29" s="206"/>
      <c r="F29" s="185"/>
      <c r="G29" s="185"/>
      <c r="H29" s="185"/>
      <c r="I29" s="292"/>
      <c r="J29" s="285">
        <f>SUM(D29:I29)</f>
        <v>0</v>
      </c>
      <c r="K29" s="288"/>
    </row>
    <row r="30" spans="1:11" ht="16.5" customHeight="1" thickBot="1">
      <c r="A30" s="174">
        <v>23</v>
      </c>
      <c r="B30" s="189"/>
      <c r="C30" s="201" t="s">
        <v>3</v>
      </c>
      <c r="D30" s="191">
        <f t="shared" ref="D30:I30" si="6">SUM(D27:D29)</f>
        <v>0</v>
      </c>
      <c r="E30" s="192">
        <f t="shared" si="6"/>
        <v>0</v>
      </c>
      <c r="F30" s="192">
        <f t="shared" si="6"/>
        <v>0</v>
      </c>
      <c r="G30" s="192">
        <f t="shared" si="6"/>
        <v>0</v>
      </c>
      <c r="H30" s="193">
        <f t="shared" si="6"/>
        <v>0</v>
      </c>
      <c r="I30" s="194">
        <f t="shared" si="6"/>
        <v>0</v>
      </c>
      <c r="J30" s="281">
        <f>SUM(J27:J29)</f>
        <v>0</v>
      </c>
      <c r="K30" s="212"/>
    </row>
    <row r="31" spans="1:11" ht="16.5" customHeight="1" thickBot="1">
      <c r="A31" s="174">
        <v>24</v>
      </c>
      <c r="B31" s="174"/>
      <c r="C31" s="202" t="s">
        <v>5</v>
      </c>
      <c r="D31" s="207">
        <f t="shared" ref="D31:I31" si="7">D30*1.05</f>
        <v>0</v>
      </c>
      <c r="E31" s="207">
        <f t="shared" si="7"/>
        <v>0</v>
      </c>
      <c r="F31" s="207">
        <f t="shared" si="7"/>
        <v>0</v>
      </c>
      <c r="G31" s="207">
        <f t="shared" si="7"/>
        <v>0</v>
      </c>
      <c r="H31" s="208">
        <f t="shared" si="7"/>
        <v>0</v>
      </c>
      <c r="I31" s="296">
        <f t="shared" si="7"/>
        <v>0</v>
      </c>
      <c r="J31" s="205">
        <f>J30*1.08</f>
        <v>0</v>
      </c>
      <c r="K31" s="204"/>
    </row>
    <row r="32" spans="1:11" ht="7.5" customHeight="1">
      <c r="A32" s="69"/>
      <c r="C32" s="6"/>
      <c r="D32" s="6"/>
      <c r="E32" s="22"/>
      <c r="F32" s="22"/>
      <c r="G32" s="22"/>
      <c r="H32" s="22"/>
      <c r="I32" s="63"/>
      <c r="J32" s="297"/>
    </row>
    <row r="33" spans="1:11" ht="16.5" customHeight="1">
      <c r="A33" s="174">
        <v>25</v>
      </c>
      <c r="B33" s="195" t="s">
        <v>88</v>
      </c>
      <c r="C33" s="196"/>
      <c r="D33" s="219"/>
      <c r="E33" s="197"/>
      <c r="F33" s="197"/>
      <c r="G33" s="197"/>
      <c r="H33" s="197"/>
      <c r="I33" s="294"/>
      <c r="J33" s="197"/>
      <c r="K33" s="286"/>
    </row>
    <row r="34" spans="1:11" ht="16.5" customHeight="1">
      <c r="A34" s="174">
        <v>26</v>
      </c>
      <c r="B34" s="183"/>
      <c r="C34" s="199" t="s">
        <v>86</v>
      </c>
      <c r="D34" s="221"/>
      <c r="E34" s="206"/>
      <c r="F34" s="185"/>
      <c r="G34" s="185"/>
      <c r="H34" s="185"/>
      <c r="I34" s="292"/>
      <c r="J34" s="285">
        <f>SUM(D34:I34)</f>
        <v>0</v>
      </c>
      <c r="K34" s="284"/>
    </row>
    <row r="35" spans="1:11" ht="16.5" customHeight="1">
      <c r="A35" s="174">
        <v>27</v>
      </c>
      <c r="B35" s="183"/>
      <c r="C35" s="199" t="s">
        <v>89</v>
      </c>
      <c r="D35" s="221"/>
      <c r="E35" s="206"/>
      <c r="F35" s="185"/>
      <c r="G35" s="185"/>
      <c r="H35" s="185"/>
      <c r="I35" s="292"/>
      <c r="J35" s="285">
        <f>SUM(D35:I35)</f>
        <v>0</v>
      </c>
      <c r="K35" s="288"/>
    </row>
    <row r="36" spans="1:11" ht="16.5" customHeight="1" thickBot="1">
      <c r="A36" s="174">
        <v>28</v>
      </c>
      <c r="B36" s="189"/>
      <c r="C36" s="201" t="s">
        <v>3</v>
      </c>
      <c r="D36" s="191">
        <f t="shared" ref="D36:J36" si="8">SUM(D34:D35)</f>
        <v>0</v>
      </c>
      <c r="E36" s="192">
        <f t="shared" si="8"/>
        <v>0</v>
      </c>
      <c r="F36" s="192">
        <f t="shared" si="8"/>
        <v>0</v>
      </c>
      <c r="G36" s="192">
        <f t="shared" si="8"/>
        <v>0</v>
      </c>
      <c r="H36" s="193">
        <f t="shared" si="8"/>
        <v>0</v>
      </c>
      <c r="I36" s="194">
        <f t="shared" si="8"/>
        <v>0</v>
      </c>
      <c r="J36" s="287">
        <f t="shared" si="8"/>
        <v>0</v>
      </c>
      <c r="K36" s="212"/>
    </row>
    <row r="37" spans="1:11" ht="16.5" customHeight="1" thickBot="1">
      <c r="A37" s="174">
        <v>29</v>
      </c>
      <c r="B37" s="174"/>
      <c r="C37" s="202" t="s">
        <v>5</v>
      </c>
      <c r="D37" s="209">
        <f t="shared" ref="D37:I37" si="9">D36*1.05</f>
        <v>0</v>
      </c>
      <c r="E37" s="209">
        <f t="shared" si="9"/>
        <v>0</v>
      </c>
      <c r="F37" s="209">
        <f t="shared" si="9"/>
        <v>0</v>
      </c>
      <c r="G37" s="209">
        <f t="shared" si="9"/>
        <v>0</v>
      </c>
      <c r="H37" s="210">
        <f t="shared" si="9"/>
        <v>0</v>
      </c>
      <c r="I37" s="209">
        <f t="shared" si="9"/>
        <v>0</v>
      </c>
      <c r="J37" s="203">
        <f>J36*1.08</f>
        <v>0</v>
      </c>
      <c r="K37" s="204"/>
    </row>
    <row r="38" spans="1:11" ht="7.5" customHeight="1">
      <c r="A38" s="69"/>
      <c r="C38" s="6"/>
      <c r="D38" s="6"/>
      <c r="E38" s="22"/>
      <c r="F38" s="22"/>
      <c r="G38" s="22"/>
      <c r="H38" s="22"/>
      <c r="I38" s="63"/>
      <c r="J38" s="297"/>
    </row>
    <row r="39" spans="1:11" ht="16.5" customHeight="1" thickBot="1">
      <c r="A39" s="174">
        <v>30</v>
      </c>
      <c r="B39" s="358" t="s">
        <v>4</v>
      </c>
      <c r="C39" s="359"/>
      <c r="D39" s="191">
        <f t="shared" ref="D39:I39" si="10">SUM(D10,D16,D23,D30)</f>
        <v>0</v>
      </c>
      <c r="E39" s="192">
        <f t="shared" si="10"/>
        <v>0</v>
      </c>
      <c r="F39" s="192">
        <f t="shared" si="10"/>
        <v>0</v>
      </c>
      <c r="G39" s="192">
        <f t="shared" si="10"/>
        <v>0</v>
      </c>
      <c r="H39" s="193">
        <f t="shared" si="10"/>
        <v>0</v>
      </c>
      <c r="I39" s="194">
        <f t="shared" si="10"/>
        <v>0</v>
      </c>
      <c r="J39" s="289">
        <f>SUM(J10,J16,J23,J30,J36)</f>
        <v>0</v>
      </c>
      <c r="K39" s="212"/>
    </row>
    <row r="40" spans="1:11" ht="16.5" customHeight="1" thickBot="1">
      <c r="A40" s="174">
        <v>31</v>
      </c>
      <c r="B40" s="174"/>
      <c r="C40" s="202" t="s">
        <v>6</v>
      </c>
      <c r="D40" s="211">
        <f t="shared" ref="D40:I40" si="11">D39*1.05</f>
        <v>0</v>
      </c>
      <c r="E40" s="211">
        <f t="shared" si="11"/>
        <v>0</v>
      </c>
      <c r="F40" s="211">
        <f t="shared" si="11"/>
        <v>0</v>
      </c>
      <c r="G40" s="211">
        <f t="shared" si="11"/>
        <v>0</v>
      </c>
      <c r="H40" s="213">
        <f t="shared" si="11"/>
        <v>0</v>
      </c>
      <c r="I40" s="209">
        <f t="shared" si="11"/>
        <v>0</v>
      </c>
      <c r="J40" s="203">
        <f>J39*1.08</f>
        <v>0</v>
      </c>
      <c r="K40" s="204"/>
    </row>
    <row r="41" spans="1:11" ht="16.5" customHeight="1">
      <c r="A41" s="103"/>
      <c r="B41" s="103"/>
      <c r="C41" s="103"/>
      <c r="D41" s="104"/>
      <c r="E41" s="104"/>
      <c r="F41" s="104"/>
      <c r="G41" s="104"/>
      <c r="H41" s="104"/>
      <c r="I41" s="104"/>
      <c r="J41" s="104"/>
      <c r="K41" s="103"/>
    </row>
    <row r="42" spans="1:11" ht="16.5" customHeight="1"/>
    <row r="43" spans="1:11" ht="16.5" customHeight="1"/>
    <row r="44" spans="1:11" ht="16.5" customHeight="1"/>
  </sheetData>
  <mergeCells count="2">
    <mergeCell ref="B39:C39"/>
    <mergeCell ref="D3:I3"/>
  </mergeCells>
  <phoneticPr fontId="4"/>
  <pageMargins left="0.47244094488188981" right="0.47244094488188981" top="0.31" bottom="0.27559055118110237" header="0.11811023622047245" footer="7.874015748031496E-2"/>
  <pageSetup paperSize="9" scale="87" orientation="landscape" r:id="rId1"/>
  <headerFooter alignWithMargins="0">
    <oddFooter>&amp;C- &amp;P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54"/>
  <sheetViews>
    <sheetView view="pageBreakPreview" zoomScale="85" zoomScaleNormal="85" zoomScaleSheetLayoutView="85" workbookViewId="0">
      <selection activeCell="E1" sqref="E1"/>
    </sheetView>
  </sheetViews>
  <sheetFormatPr defaultColWidth="11.625" defaultRowHeight="11.25"/>
  <cols>
    <col min="1" max="1" width="3.25" style="1" customWidth="1"/>
    <col min="2" max="2" width="2.125" style="1" customWidth="1"/>
    <col min="3" max="3" width="2.375" style="1" customWidth="1"/>
    <col min="4" max="4" width="53" style="1" customWidth="1"/>
    <col min="5" max="5" width="8.375" style="1" customWidth="1"/>
    <col min="6" max="6" width="30.625" style="1" customWidth="1"/>
    <col min="7" max="7" width="5.875" style="1" customWidth="1"/>
    <col min="8" max="11" width="11.375" style="19" customWidth="1"/>
    <col min="12" max="13" width="11" style="1" customWidth="1"/>
    <col min="14" max="14" width="42" style="1" customWidth="1"/>
    <col min="15" max="15" width="2.875" style="1" customWidth="1"/>
    <col min="16" max="16384" width="11.625" style="1"/>
  </cols>
  <sheetData>
    <row r="1" spans="1:14" ht="27" customHeight="1">
      <c r="B1" s="234" t="s">
        <v>177</v>
      </c>
      <c r="C1" s="10"/>
      <c r="H1" s="1"/>
      <c r="I1" s="1"/>
      <c r="J1" s="1"/>
      <c r="K1" s="1"/>
      <c r="N1" s="11"/>
    </row>
    <row r="2" spans="1:14" ht="13.5" customHeight="1" thickBot="1">
      <c r="H2" s="20"/>
      <c r="I2" s="20"/>
      <c r="J2" s="20"/>
      <c r="K2" s="20"/>
      <c r="N2" s="11" t="s">
        <v>103</v>
      </c>
    </row>
    <row r="3" spans="1:14" ht="16.5" customHeight="1">
      <c r="B3" s="371" t="s">
        <v>100</v>
      </c>
      <c r="C3" s="372"/>
      <c r="D3" s="373"/>
      <c r="E3" s="380" t="s">
        <v>101</v>
      </c>
      <c r="F3" s="383" t="s">
        <v>147</v>
      </c>
      <c r="G3" s="386" t="s">
        <v>108</v>
      </c>
      <c r="H3" s="366" t="s">
        <v>102</v>
      </c>
      <c r="I3" s="367"/>
      <c r="J3" s="367"/>
      <c r="K3" s="368"/>
      <c r="L3" s="389" t="s">
        <v>146</v>
      </c>
      <c r="M3" s="389" t="s">
        <v>148</v>
      </c>
      <c r="N3" s="363" t="s">
        <v>2</v>
      </c>
    </row>
    <row r="4" spans="1:14" ht="24.75" customHeight="1">
      <c r="B4" s="374"/>
      <c r="C4" s="375"/>
      <c r="D4" s="376"/>
      <c r="E4" s="381"/>
      <c r="F4" s="384"/>
      <c r="G4" s="387"/>
      <c r="H4" s="138" t="s">
        <v>107</v>
      </c>
      <c r="I4" s="139" t="s">
        <v>106</v>
      </c>
      <c r="J4" s="139" t="s">
        <v>105</v>
      </c>
      <c r="K4" s="140" t="s">
        <v>104</v>
      </c>
      <c r="L4" s="384"/>
      <c r="M4" s="384"/>
      <c r="N4" s="364"/>
    </row>
    <row r="5" spans="1:14" ht="16.5" customHeight="1" thickBot="1">
      <c r="B5" s="377"/>
      <c r="C5" s="378"/>
      <c r="D5" s="379"/>
      <c r="E5" s="382"/>
      <c r="F5" s="385"/>
      <c r="G5" s="388"/>
      <c r="H5" s="258">
        <v>0</v>
      </c>
      <c r="I5" s="258">
        <v>0</v>
      </c>
      <c r="J5" s="258">
        <v>0</v>
      </c>
      <c r="K5" s="258">
        <v>0</v>
      </c>
      <c r="L5" s="385"/>
      <c r="M5" s="385"/>
      <c r="N5" s="365"/>
    </row>
    <row r="6" spans="1:14" ht="16.5" customHeight="1">
      <c r="A6" s="1">
        <v>1</v>
      </c>
      <c r="B6" s="157" t="s">
        <v>173</v>
      </c>
      <c r="C6" s="120"/>
      <c r="D6" s="121"/>
      <c r="E6" s="122"/>
      <c r="F6" s="123"/>
      <c r="G6" s="122"/>
      <c r="H6" s="114"/>
      <c r="I6" s="115"/>
      <c r="J6" s="115"/>
      <c r="K6" s="116"/>
      <c r="L6" s="123"/>
      <c r="M6" s="272"/>
      <c r="N6" s="158"/>
    </row>
    <row r="7" spans="1:14" ht="27" customHeight="1">
      <c r="A7" s="143">
        <v>2</v>
      </c>
      <c r="B7" s="159"/>
      <c r="C7" s="369" t="s">
        <v>156</v>
      </c>
      <c r="D7" s="370"/>
      <c r="E7" s="248"/>
      <c r="F7" s="249"/>
      <c r="G7" s="124"/>
      <c r="H7" s="117"/>
      <c r="I7" s="118"/>
      <c r="J7" s="118"/>
      <c r="K7" s="119"/>
      <c r="L7" s="125"/>
      <c r="M7" s="273"/>
      <c r="N7" s="160"/>
    </row>
    <row r="8" spans="1:14" ht="16.5" customHeight="1">
      <c r="A8" s="1">
        <v>3</v>
      </c>
      <c r="B8" s="159"/>
      <c r="C8" s="126"/>
      <c r="D8" s="127" t="s">
        <v>159</v>
      </c>
      <c r="E8" s="243"/>
      <c r="F8" s="250"/>
      <c r="G8" s="128"/>
      <c r="H8" s="151"/>
      <c r="I8" s="152"/>
      <c r="J8" s="152"/>
      <c r="K8" s="152"/>
      <c r="L8" s="129">
        <f t="shared" ref="L8:L49" si="0">H8*$H$5+I8*$I$5+J8*$J$5+K8*$K$5</f>
        <v>0</v>
      </c>
      <c r="M8" s="274"/>
      <c r="N8" s="160"/>
    </row>
    <row r="9" spans="1:14" ht="16.5" customHeight="1">
      <c r="A9" s="1">
        <v>4</v>
      </c>
      <c r="B9" s="159"/>
      <c r="C9" s="130"/>
      <c r="D9" s="127"/>
      <c r="E9" s="243"/>
      <c r="F9" s="250"/>
      <c r="G9" s="128"/>
      <c r="H9" s="151"/>
      <c r="I9" s="152"/>
      <c r="J9" s="152"/>
      <c r="K9" s="152"/>
      <c r="L9" s="129">
        <f t="shared" si="0"/>
        <v>0</v>
      </c>
      <c r="M9" s="274"/>
      <c r="N9" s="160"/>
    </row>
    <row r="10" spans="1:14" ht="16.5" customHeight="1">
      <c r="A10" s="1">
        <v>5</v>
      </c>
      <c r="B10" s="159"/>
      <c r="C10" s="130"/>
      <c r="D10" s="127" t="s">
        <v>160</v>
      </c>
      <c r="E10" s="243"/>
      <c r="F10" s="250"/>
      <c r="G10" s="128"/>
      <c r="H10" s="151"/>
      <c r="I10" s="152"/>
      <c r="J10" s="152"/>
      <c r="K10" s="152"/>
      <c r="L10" s="129">
        <f t="shared" si="0"/>
        <v>0</v>
      </c>
      <c r="M10" s="274"/>
      <c r="N10" s="160"/>
    </row>
    <row r="11" spans="1:14" ht="16.5" customHeight="1">
      <c r="A11" s="1">
        <v>6</v>
      </c>
      <c r="B11" s="159"/>
      <c r="C11" s="130"/>
      <c r="D11" s="133"/>
      <c r="E11" s="298"/>
      <c r="F11" s="299"/>
      <c r="G11" s="134"/>
      <c r="H11" s="259"/>
      <c r="I11" s="260"/>
      <c r="J11" s="260"/>
      <c r="K11" s="260"/>
      <c r="L11" s="129">
        <f t="shared" si="0"/>
        <v>0</v>
      </c>
      <c r="M11" s="277"/>
      <c r="N11" s="300"/>
    </row>
    <row r="12" spans="1:14" ht="16.5" customHeight="1">
      <c r="A12" s="143">
        <v>7</v>
      </c>
      <c r="B12" s="159"/>
      <c r="C12" s="130"/>
      <c r="D12" s="133" t="s">
        <v>161</v>
      </c>
      <c r="E12" s="298"/>
      <c r="F12" s="299"/>
      <c r="G12" s="134"/>
      <c r="H12" s="259"/>
      <c r="I12" s="260"/>
      <c r="J12" s="260"/>
      <c r="K12" s="260"/>
      <c r="L12" s="129">
        <f t="shared" si="0"/>
        <v>0</v>
      </c>
      <c r="M12" s="277"/>
      <c r="N12" s="300"/>
    </row>
    <row r="13" spans="1:14" ht="16.5" customHeight="1">
      <c r="A13" s="1">
        <v>8</v>
      </c>
      <c r="B13" s="159"/>
      <c r="C13" s="130"/>
      <c r="D13" s="133"/>
      <c r="E13" s="298"/>
      <c r="F13" s="299"/>
      <c r="G13" s="134"/>
      <c r="H13" s="259"/>
      <c r="I13" s="260"/>
      <c r="J13" s="260"/>
      <c r="K13" s="260"/>
      <c r="L13" s="129">
        <f t="shared" si="0"/>
        <v>0</v>
      </c>
      <c r="M13" s="277"/>
      <c r="N13" s="300"/>
    </row>
    <row r="14" spans="1:14" ht="16.5" customHeight="1">
      <c r="A14" s="1">
        <v>9</v>
      </c>
      <c r="B14" s="159"/>
      <c r="C14" s="130"/>
      <c r="D14" s="133" t="s">
        <v>162</v>
      </c>
      <c r="E14" s="298"/>
      <c r="F14" s="299"/>
      <c r="G14" s="134"/>
      <c r="H14" s="259"/>
      <c r="I14" s="260"/>
      <c r="J14" s="260"/>
      <c r="K14" s="260"/>
      <c r="L14" s="129">
        <f t="shared" si="0"/>
        <v>0</v>
      </c>
      <c r="M14" s="277"/>
      <c r="N14" s="300"/>
    </row>
    <row r="15" spans="1:14" ht="16.5" customHeight="1">
      <c r="A15" s="1">
        <v>10</v>
      </c>
      <c r="B15" s="159"/>
      <c r="C15" s="130"/>
      <c r="D15" s="133"/>
      <c r="E15" s="298"/>
      <c r="F15" s="299"/>
      <c r="G15" s="134"/>
      <c r="H15" s="259"/>
      <c r="I15" s="260"/>
      <c r="J15" s="260"/>
      <c r="K15" s="260"/>
      <c r="L15" s="129">
        <f t="shared" si="0"/>
        <v>0</v>
      </c>
      <c r="M15" s="277"/>
      <c r="N15" s="300"/>
    </row>
    <row r="16" spans="1:14" ht="16.5" customHeight="1">
      <c r="A16" s="1">
        <v>11</v>
      </c>
      <c r="B16" s="159"/>
      <c r="C16" s="130"/>
      <c r="D16" s="133" t="s">
        <v>163</v>
      </c>
      <c r="E16" s="298"/>
      <c r="F16" s="299"/>
      <c r="G16" s="134"/>
      <c r="H16" s="259"/>
      <c r="I16" s="260"/>
      <c r="J16" s="260"/>
      <c r="K16" s="260"/>
      <c r="L16" s="129">
        <f t="shared" si="0"/>
        <v>0</v>
      </c>
      <c r="M16" s="277"/>
      <c r="N16" s="300"/>
    </row>
    <row r="17" spans="1:14" ht="16.5" customHeight="1">
      <c r="A17" s="143">
        <v>12</v>
      </c>
      <c r="B17" s="159"/>
      <c r="C17" s="130"/>
      <c r="D17" s="156"/>
      <c r="E17" s="244"/>
      <c r="F17" s="251"/>
      <c r="G17" s="144"/>
      <c r="H17" s="259"/>
      <c r="I17" s="260"/>
      <c r="J17" s="260"/>
      <c r="K17" s="260"/>
      <c r="L17" s="145">
        <f t="shared" si="0"/>
        <v>0</v>
      </c>
      <c r="M17" s="275"/>
      <c r="N17" s="161"/>
    </row>
    <row r="18" spans="1:14" ht="16.5" customHeight="1">
      <c r="A18" s="1">
        <v>13</v>
      </c>
      <c r="B18" s="159"/>
      <c r="C18" s="148"/>
      <c r="D18" s="142" t="s">
        <v>3</v>
      </c>
      <c r="E18" s="245"/>
      <c r="F18" s="252"/>
      <c r="G18" s="149"/>
      <c r="H18" s="263">
        <f>SUM(H7:H17)</f>
        <v>0</v>
      </c>
      <c r="I18" s="270">
        <f>SUM(I7:I17)</f>
        <v>0</v>
      </c>
      <c r="J18" s="270">
        <f>SUM(J7:J17)</f>
        <v>0</v>
      </c>
      <c r="K18" s="271">
        <f>SUM(K7:K17)</f>
        <v>0</v>
      </c>
      <c r="L18" s="150">
        <f>SUM(L8:L17)</f>
        <v>0</v>
      </c>
      <c r="M18" s="150">
        <f>SUM(M8:M17)</f>
        <v>0</v>
      </c>
      <c r="N18" s="162"/>
    </row>
    <row r="19" spans="1:14" ht="29.25" customHeight="1">
      <c r="A19" s="1">
        <v>14</v>
      </c>
      <c r="B19" s="159"/>
      <c r="C19" s="369" t="s">
        <v>157</v>
      </c>
      <c r="D19" s="370"/>
      <c r="E19" s="248"/>
      <c r="F19" s="253"/>
      <c r="G19" s="146"/>
      <c r="H19" s="261"/>
      <c r="I19" s="262"/>
      <c r="J19" s="262"/>
      <c r="K19" s="262"/>
      <c r="L19" s="147"/>
      <c r="M19" s="276"/>
      <c r="N19" s="163"/>
    </row>
    <row r="20" spans="1:14" ht="16.5" customHeight="1">
      <c r="A20" s="143">
        <v>15</v>
      </c>
      <c r="B20" s="159"/>
      <c r="C20" s="130"/>
      <c r="D20" s="127" t="s">
        <v>164</v>
      </c>
      <c r="E20" s="243"/>
      <c r="F20" s="250"/>
      <c r="G20" s="128"/>
      <c r="H20" s="151"/>
      <c r="I20" s="152"/>
      <c r="J20" s="152"/>
      <c r="K20" s="152"/>
      <c r="L20" s="129">
        <f t="shared" si="0"/>
        <v>0</v>
      </c>
      <c r="M20" s="274"/>
      <c r="N20" s="160"/>
    </row>
    <row r="21" spans="1:14" ht="16.5" customHeight="1">
      <c r="A21" s="1">
        <v>16</v>
      </c>
      <c r="B21" s="159"/>
      <c r="C21" s="130"/>
      <c r="D21" s="127"/>
      <c r="E21" s="243"/>
      <c r="F21" s="250"/>
      <c r="G21" s="128"/>
      <c r="H21" s="151"/>
      <c r="I21" s="152"/>
      <c r="J21" s="152"/>
      <c r="K21" s="152"/>
      <c r="L21" s="129">
        <f t="shared" si="0"/>
        <v>0</v>
      </c>
      <c r="M21" s="274"/>
      <c r="N21" s="160"/>
    </row>
    <row r="22" spans="1:14" ht="16.5" customHeight="1">
      <c r="A22" s="1">
        <v>17</v>
      </c>
      <c r="B22" s="159"/>
      <c r="C22" s="130"/>
      <c r="D22" s="127" t="s">
        <v>165</v>
      </c>
      <c r="E22" s="243"/>
      <c r="F22" s="250"/>
      <c r="G22" s="128"/>
      <c r="H22" s="151"/>
      <c r="I22" s="152"/>
      <c r="J22" s="152"/>
      <c r="K22" s="152"/>
      <c r="L22" s="129">
        <f t="shared" si="0"/>
        <v>0</v>
      </c>
      <c r="M22" s="274"/>
      <c r="N22" s="160"/>
    </row>
    <row r="23" spans="1:14" ht="16.5" customHeight="1">
      <c r="A23" s="143">
        <v>18</v>
      </c>
      <c r="B23" s="159"/>
      <c r="C23" s="130"/>
      <c r="D23" s="127"/>
      <c r="E23" s="243"/>
      <c r="F23" s="254"/>
      <c r="G23" s="132"/>
      <c r="H23" s="151"/>
      <c r="I23" s="152"/>
      <c r="J23" s="152"/>
      <c r="K23" s="152"/>
      <c r="L23" s="129">
        <f t="shared" si="0"/>
        <v>0</v>
      </c>
      <c r="M23" s="274"/>
      <c r="N23" s="160"/>
    </row>
    <row r="24" spans="1:14" ht="16.5" customHeight="1">
      <c r="A24" s="1">
        <v>19</v>
      </c>
      <c r="B24" s="159"/>
      <c r="C24" s="130"/>
      <c r="D24" s="127" t="s">
        <v>166</v>
      </c>
      <c r="E24" s="243"/>
      <c r="F24" s="254"/>
      <c r="G24" s="132"/>
      <c r="H24" s="151"/>
      <c r="I24" s="152"/>
      <c r="J24" s="152"/>
      <c r="K24" s="152"/>
      <c r="L24" s="129">
        <f t="shared" si="0"/>
        <v>0</v>
      </c>
      <c r="M24" s="274"/>
      <c r="N24" s="160"/>
    </row>
    <row r="25" spans="1:14" ht="16.5" customHeight="1">
      <c r="A25" s="1">
        <v>20</v>
      </c>
      <c r="B25" s="159"/>
      <c r="C25" s="130"/>
      <c r="D25" s="127"/>
      <c r="E25" s="243"/>
      <c r="F25" s="254"/>
      <c r="G25" s="132"/>
      <c r="H25" s="151"/>
      <c r="I25" s="152"/>
      <c r="J25" s="152"/>
      <c r="K25" s="152"/>
      <c r="L25" s="129">
        <f t="shared" si="0"/>
        <v>0</v>
      </c>
      <c r="M25" s="274"/>
      <c r="N25" s="160"/>
    </row>
    <row r="26" spans="1:14" ht="16.5" customHeight="1">
      <c r="A26" s="143">
        <v>21</v>
      </c>
      <c r="B26" s="159"/>
      <c r="C26" s="130"/>
      <c r="D26" s="127" t="s">
        <v>167</v>
      </c>
      <c r="E26" s="243"/>
      <c r="F26" s="254"/>
      <c r="G26" s="132"/>
      <c r="H26" s="151"/>
      <c r="I26" s="152"/>
      <c r="J26" s="152"/>
      <c r="K26" s="152"/>
      <c r="L26" s="129">
        <f t="shared" si="0"/>
        <v>0</v>
      </c>
      <c r="M26" s="274"/>
      <c r="N26" s="160"/>
    </row>
    <row r="27" spans="1:14" ht="16.5" customHeight="1">
      <c r="A27" s="1">
        <v>22</v>
      </c>
      <c r="B27" s="159"/>
      <c r="C27" s="130"/>
      <c r="D27" s="127"/>
      <c r="E27" s="243"/>
      <c r="F27" s="254"/>
      <c r="G27" s="132"/>
      <c r="H27" s="151"/>
      <c r="I27" s="152"/>
      <c r="J27" s="152"/>
      <c r="K27" s="152"/>
      <c r="L27" s="129">
        <f t="shared" si="0"/>
        <v>0</v>
      </c>
      <c r="M27" s="274"/>
      <c r="N27" s="160"/>
    </row>
    <row r="28" spans="1:14" ht="16.5" customHeight="1">
      <c r="A28" s="1">
        <v>23</v>
      </c>
      <c r="B28" s="159"/>
      <c r="C28" s="130"/>
      <c r="D28" s="127" t="s">
        <v>163</v>
      </c>
      <c r="E28" s="243"/>
      <c r="F28" s="254"/>
      <c r="G28" s="132"/>
      <c r="H28" s="151"/>
      <c r="I28" s="152"/>
      <c r="J28" s="152"/>
      <c r="K28" s="152"/>
      <c r="L28" s="129">
        <f t="shared" si="0"/>
        <v>0</v>
      </c>
      <c r="M28" s="274"/>
      <c r="N28" s="160"/>
    </row>
    <row r="29" spans="1:14" ht="16.5" customHeight="1">
      <c r="A29" s="143">
        <v>24</v>
      </c>
      <c r="B29" s="159"/>
      <c r="C29" s="130"/>
      <c r="D29" s="127"/>
      <c r="E29" s="243"/>
      <c r="F29" s="254"/>
      <c r="G29" s="132"/>
      <c r="H29" s="151"/>
      <c r="I29" s="152"/>
      <c r="J29" s="152"/>
      <c r="K29" s="152"/>
      <c r="L29" s="129">
        <f t="shared" si="0"/>
        <v>0</v>
      </c>
      <c r="M29" s="274"/>
      <c r="N29" s="160"/>
    </row>
    <row r="30" spans="1:14" ht="16.5" customHeight="1">
      <c r="A30" s="1">
        <v>25</v>
      </c>
      <c r="B30" s="159"/>
      <c r="C30" s="148"/>
      <c r="D30" s="153" t="s">
        <v>3</v>
      </c>
      <c r="E30" s="246"/>
      <c r="F30" s="255"/>
      <c r="G30" s="154"/>
      <c r="H30" s="263">
        <f t="shared" ref="H30:M30" si="1">SUM(H19:H29)</f>
        <v>0</v>
      </c>
      <c r="I30" s="270">
        <f t="shared" si="1"/>
        <v>0</v>
      </c>
      <c r="J30" s="270">
        <f t="shared" si="1"/>
        <v>0</v>
      </c>
      <c r="K30" s="271">
        <f t="shared" si="1"/>
        <v>0</v>
      </c>
      <c r="L30" s="155">
        <f t="shared" si="1"/>
        <v>0</v>
      </c>
      <c r="M30" s="155">
        <f t="shared" si="1"/>
        <v>0</v>
      </c>
      <c r="N30" s="164"/>
    </row>
    <row r="31" spans="1:14" ht="16.5" customHeight="1">
      <c r="A31" s="1">
        <v>26</v>
      </c>
      <c r="B31" s="159"/>
      <c r="C31" s="369" t="s">
        <v>158</v>
      </c>
      <c r="D31" s="370"/>
      <c r="E31" s="248"/>
      <c r="F31" s="256"/>
      <c r="G31" s="131"/>
      <c r="H31" s="261"/>
      <c r="I31" s="262"/>
      <c r="J31" s="262"/>
      <c r="K31" s="262"/>
      <c r="L31" s="125"/>
      <c r="M31" s="273"/>
      <c r="N31" s="160"/>
    </row>
    <row r="32" spans="1:14" ht="16.5" customHeight="1">
      <c r="A32" s="143">
        <v>27</v>
      </c>
      <c r="B32" s="159"/>
      <c r="C32" s="130"/>
      <c r="D32" s="127" t="s">
        <v>168</v>
      </c>
      <c r="E32" s="243"/>
      <c r="F32" s="250"/>
      <c r="G32" s="128"/>
      <c r="H32" s="151"/>
      <c r="I32" s="152"/>
      <c r="J32" s="152"/>
      <c r="K32" s="152"/>
      <c r="L32" s="129">
        <f t="shared" si="0"/>
        <v>0</v>
      </c>
      <c r="M32" s="274"/>
      <c r="N32" s="160"/>
    </row>
    <row r="33" spans="1:14" ht="16.5" customHeight="1">
      <c r="A33" s="1">
        <v>28</v>
      </c>
      <c r="B33" s="159"/>
      <c r="C33" s="130"/>
      <c r="D33" s="127"/>
      <c r="E33" s="243"/>
      <c r="F33" s="250"/>
      <c r="G33" s="128"/>
      <c r="H33" s="151"/>
      <c r="I33" s="152"/>
      <c r="J33" s="152"/>
      <c r="K33" s="152"/>
      <c r="L33" s="129">
        <f t="shared" si="0"/>
        <v>0</v>
      </c>
      <c r="M33" s="274"/>
      <c r="N33" s="160"/>
    </row>
    <row r="34" spans="1:14" ht="16.5" customHeight="1">
      <c r="A34" s="1">
        <v>29</v>
      </c>
      <c r="B34" s="159"/>
      <c r="C34" s="130"/>
      <c r="D34" s="127" t="s">
        <v>169</v>
      </c>
      <c r="E34" s="243"/>
      <c r="F34" s="250"/>
      <c r="G34" s="128"/>
      <c r="H34" s="151"/>
      <c r="I34" s="152"/>
      <c r="J34" s="152"/>
      <c r="K34" s="152"/>
      <c r="L34" s="129">
        <f t="shared" si="0"/>
        <v>0</v>
      </c>
      <c r="M34" s="274"/>
      <c r="N34" s="160"/>
    </row>
    <row r="35" spans="1:14" ht="16.5" customHeight="1">
      <c r="A35" s="143">
        <v>30</v>
      </c>
      <c r="B35" s="159"/>
      <c r="C35" s="130"/>
      <c r="D35" s="127"/>
      <c r="E35" s="298"/>
      <c r="F35" s="254"/>
      <c r="G35" s="132"/>
      <c r="H35" s="259"/>
      <c r="I35" s="260"/>
      <c r="J35" s="260"/>
      <c r="K35" s="260"/>
      <c r="L35" s="129">
        <f t="shared" si="0"/>
        <v>0</v>
      </c>
      <c r="M35" s="274"/>
      <c r="N35" s="160"/>
    </row>
    <row r="36" spans="1:14" ht="16.5" customHeight="1">
      <c r="A36" s="1">
        <v>31</v>
      </c>
      <c r="B36" s="159"/>
      <c r="C36" s="130"/>
      <c r="D36" s="127" t="s">
        <v>170</v>
      </c>
      <c r="E36" s="298"/>
      <c r="F36" s="254"/>
      <c r="G36" s="132"/>
      <c r="H36" s="259"/>
      <c r="I36" s="260"/>
      <c r="J36" s="260"/>
      <c r="K36" s="260"/>
      <c r="L36" s="129">
        <f t="shared" si="0"/>
        <v>0</v>
      </c>
      <c r="M36" s="274"/>
      <c r="N36" s="160"/>
    </row>
    <row r="37" spans="1:14" ht="16.5" customHeight="1">
      <c r="A37" s="1">
        <v>32</v>
      </c>
      <c r="B37" s="159"/>
      <c r="C37" s="130"/>
      <c r="D37" s="127"/>
      <c r="E37" s="298"/>
      <c r="F37" s="254"/>
      <c r="G37" s="132"/>
      <c r="H37" s="259"/>
      <c r="I37" s="260"/>
      <c r="J37" s="260"/>
      <c r="K37" s="260"/>
      <c r="L37" s="129">
        <f t="shared" si="0"/>
        <v>0</v>
      </c>
      <c r="M37" s="274"/>
      <c r="N37" s="160"/>
    </row>
    <row r="38" spans="1:14" ht="16.5" customHeight="1">
      <c r="A38" s="143">
        <v>33</v>
      </c>
      <c r="B38" s="159"/>
      <c r="C38" s="130"/>
      <c r="D38" s="127" t="s">
        <v>171</v>
      </c>
      <c r="E38" s="298"/>
      <c r="F38" s="254"/>
      <c r="G38" s="132"/>
      <c r="H38" s="259"/>
      <c r="I38" s="260"/>
      <c r="J38" s="260"/>
      <c r="K38" s="260"/>
      <c r="L38" s="129">
        <f t="shared" si="0"/>
        <v>0</v>
      </c>
      <c r="M38" s="274"/>
      <c r="N38" s="160"/>
    </row>
    <row r="39" spans="1:14" ht="16.5" customHeight="1">
      <c r="A39" s="1">
        <v>34</v>
      </c>
      <c r="B39" s="159"/>
      <c r="C39" s="130"/>
      <c r="D39" s="127"/>
      <c r="E39" s="298"/>
      <c r="F39" s="254"/>
      <c r="G39" s="132"/>
      <c r="H39" s="259"/>
      <c r="I39" s="260"/>
      <c r="J39" s="260"/>
      <c r="K39" s="260"/>
      <c r="L39" s="129">
        <f t="shared" si="0"/>
        <v>0</v>
      </c>
      <c r="M39" s="274"/>
      <c r="N39" s="160"/>
    </row>
    <row r="40" spans="1:14" ht="16.5" customHeight="1">
      <c r="A40" s="1">
        <v>35</v>
      </c>
      <c r="B40" s="159"/>
      <c r="C40" s="130"/>
      <c r="D40" s="127" t="s">
        <v>172</v>
      </c>
      <c r="E40" s="298"/>
      <c r="F40" s="254"/>
      <c r="G40" s="132"/>
      <c r="H40" s="259"/>
      <c r="I40" s="260"/>
      <c r="J40" s="260"/>
      <c r="K40" s="260"/>
      <c r="L40" s="129">
        <f t="shared" si="0"/>
        <v>0</v>
      </c>
      <c r="M40" s="274"/>
      <c r="N40" s="160"/>
    </row>
    <row r="41" spans="1:14" ht="16.5" customHeight="1">
      <c r="A41" s="143">
        <v>36</v>
      </c>
      <c r="B41" s="159"/>
      <c r="C41" s="130"/>
      <c r="D41" s="127"/>
      <c r="E41" s="298"/>
      <c r="F41" s="254"/>
      <c r="G41" s="132"/>
      <c r="H41" s="259"/>
      <c r="I41" s="260"/>
      <c r="J41" s="260"/>
      <c r="K41" s="260"/>
      <c r="L41" s="129">
        <f t="shared" si="0"/>
        <v>0</v>
      </c>
      <c r="M41" s="274"/>
      <c r="N41" s="160"/>
    </row>
    <row r="42" spans="1:14" ht="16.5" customHeight="1">
      <c r="A42" s="1">
        <v>37</v>
      </c>
      <c r="B42" s="159"/>
      <c r="C42" s="130"/>
      <c r="D42" s="127" t="s">
        <v>163</v>
      </c>
      <c r="E42" s="298"/>
      <c r="F42" s="254"/>
      <c r="G42" s="132"/>
      <c r="H42" s="259"/>
      <c r="I42" s="260"/>
      <c r="J42" s="260"/>
      <c r="K42" s="260"/>
      <c r="L42" s="129">
        <f t="shared" si="0"/>
        <v>0</v>
      </c>
      <c r="M42" s="274"/>
      <c r="N42" s="160"/>
    </row>
    <row r="43" spans="1:14" ht="16.5" customHeight="1">
      <c r="A43" s="1">
        <v>38</v>
      </c>
      <c r="B43" s="159"/>
      <c r="C43" s="130"/>
      <c r="D43" s="127"/>
      <c r="E43" s="244"/>
      <c r="F43" s="254"/>
      <c r="G43" s="132"/>
      <c r="H43" s="259"/>
      <c r="I43" s="260"/>
      <c r="J43" s="260"/>
      <c r="K43" s="260"/>
      <c r="L43" s="129">
        <f t="shared" si="0"/>
        <v>0</v>
      </c>
      <c r="M43" s="274"/>
      <c r="N43" s="160"/>
    </row>
    <row r="44" spans="1:14" ht="16.5" customHeight="1">
      <c r="A44" s="143">
        <v>39</v>
      </c>
      <c r="B44" s="165"/>
      <c r="C44" s="148"/>
      <c r="D44" s="153" t="s">
        <v>3</v>
      </c>
      <c r="E44" s="246"/>
      <c r="F44" s="255"/>
      <c r="G44" s="154"/>
      <c r="H44" s="263">
        <f t="shared" ref="H44:M44" si="2">SUM(H31:H43)</f>
        <v>0</v>
      </c>
      <c r="I44" s="270">
        <f t="shared" si="2"/>
        <v>0</v>
      </c>
      <c r="J44" s="270">
        <f t="shared" si="2"/>
        <v>0</v>
      </c>
      <c r="K44" s="271">
        <f t="shared" si="2"/>
        <v>0</v>
      </c>
      <c r="L44" s="155">
        <f t="shared" si="2"/>
        <v>0</v>
      </c>
      <c r="M44" s="155">
        <f t="shared" si="2"/>
        <v>0</v>
      </c>
      <c r="N44" s="164"/>
    </row>
    <row r="45" spans="1:14" ht="16.5" customHeight="1">
      <c r="A45" s="1">
        <v>40</v>
      </c>
      <c r="B45" s="157" t="s">
        <v>109</v>
      </c>
      <c r="C45" s="120"/>
      <c r="D45" s="121"/>
      <c r="E45" s="247"/>
      <c r="F45" s="123"/>
      <c r="G45" s="122"/>
      <c r="H45" s="268"/>
      <c r="I45" s="269"/>
      <c r="J45" s="269"/>
      <c r="K45" s="269"/>
      <c r="L45" s="123"/>
      <c r="M45" s="272"/>
      <c r="N45" s="158"/>
    </row>
    <row r="46" spans="1:14" ht="16.5" customHeight="1">
      <c r="A46" s="1">
        <v>41</v>
      </c>
      <c r="B46" s="159"/>
      <c r="C46" s="130"/>
      <c r="D46" s="127"/>
      <c r="E46" s="243"/>
      <c r="F46" s="250"/>
      <c r="G46" s="128"/>
      <c r="H46" s="151"/>
      <c r="I46" s="152"/>
      <c r="J46" s="152"/>
      <c r="K46" s="152"/>
      <c r="L46" s="129">
        <f>H46*$H$5+I46*$I$5+J46*$J$5+K46*$K$5</f>
        <v>0</v>
      </c>
      <c r="M46" s="274"/>
      <c r="N46" s="160"/>
    </row>
    <row r="47" spans="1:14" ht="16.5" customHeight="1">
      <c r="A47" s="143">
        <v>42</v>
      </c>
      <c r="B47" s="159"/>
      <c r="C47" s="130"/>
      <c r="D47" s="127"/>
      <c r="E47" s="243"/>
      <c r="F47" s="250"/>
      <c r="G47" s="128"/>
      <c r="H47" s="151"/>
      <c r="I47" s="152"/>
      <c r="J47" s="152"/>
      <c r="K47" s="152"/>
      <c r="L47" s="129">
        <f t="shared" si="0"/>
        <v>0</v>
      </c>
      <c r="M47" s="274"/>
      <c r="N47" s="160"/>
    </row>
    <row r="48" spans="1:14" ht="16.5" customHeight="1">
      <c r="A48" s="1">
        <v>43</v>
      </c>
      <c r="B48" s="159"/>
      <c r="C48" s="130"/>
      <c r="D48" s="127"/>
      <c r="E48" s="243"/>
      <c r="F48" s="250"/>
      <c r="G48" s="128"/>
      <c r="H48" s="151"/>
      <c r="I48" s="152"/>
      <c r="J48" s="152"/>
      <c r="K48" s="152"/>
      <c r="L48" s="129">
        <f t="shared" si="0"/>
        <v>0</v>
      </c>
      <c r="M48" s="274"/>
      <c r="N48" s="160"/>
    </row>
    <row r="49" spans="1:14" ht="17.25" customHeight="1">
      <c r="A49" s="1">
        <v>44</v>
      </c>
      <c r="B49" s="159"/>
      <c r="C49" s="130"/>
      <c r="D49" s="133"/>
      <c r="E49" s="244"/>
      <c r="F49" s="257"/>
      <c r="G49" s="134"/>
      <c r="H49" s="259"/>
      <c r="I49" s="260"/>
      <c r="J49" s="260"/>
      <c r="K49" s="260"/>
      <c r="L49" s="129">
        <f t="shared" si="0"/>
        <v>0</v>
      </c>
      <c r="M49" s="277"/>
      <c r="N49" s="161"/>
    </row>
    <row r="50" spans="1:14" ht="16.5" customHeight="1" thickBot="1">
      <c r="A50" s="143">
        <v>45</v>
      </c>
      <c r="B50" s="159"/>
      <c r="C50" s="130"/>
      <c r="D50" s="141" t="s">
        <v>3</v>
      </c>
      <c r="E50" s="166"/>
      <c r="F50" s="166"/>
      <c r="G50" s="166"/>
      <c r="H50" s="263">
        <f>SUM(H46:H49)</f>
        <v>0</v>
      </c>
      <c r="I50" s="270">
        <f>SUM(I46:I49)</f>
        <v>0</v>
      </c>
      <c r="J50" s="270">
        <f>SUM(J46:J49)</f>
        <v>0</v>
      </c>
      <c r="K50" s="271">
        <f>SUM(K46:K49)</f>
        <v>0</v>
      </c>
      <c r="L50" s="167">
        <f>SUM(L43:L49)</f>
        <v>0</v>
      </c>
      <c r="M50" s="167">
        <f>SUM(M43:M49)</f>
        <v>0</v>
      </c>
      <c r="N50" s="168"/>
    </row>
    <row r="51" spans="1:14" ht="16.5" customHeight="1" thickBot="1">
      <c r="A51" s="1">
        <v>46</v>
      </c>
      <c r="B51" s="169"/>
      <c r="C51" s="170"/>
      <c r="D51" s="171" t="s">
        <v>99</v>
      </c>
      <c r="E51" s="171"/>
      <c r="F51" s="171"/>
      <c r="G51" s="171"/>
      <c r="H51" s="265"/>
      <c r="I51" s="266"/>
      <c r="J51" s="266"/>
      <c r="K51" s="267"/>
      <c r="L51" s="264">
        <f>L18+L30+L44+L50</f>
        <v>0</v>
      </c>
      <c r="M51" s="264">
        <f>M18+M30+M44+M50</f>
        <v>0</v>
      </c>
      <c r="N51" s="172"/>
    </row>
    <row r="52" spans="1:14" ht="16.5" customHeight="1">
      <c r="A52" s="1">
        <v>47</v>
      </c>
      <c r="B52" s="135"/>
      <c r="C52" s="135"/>
      <c r="D52" s="136" t="s">
        <v>98</v>
      </c>
      <c r="E52" s="136"/>
      <c r="F52" s="136"/>
      <c r="G52" s="136"/>
      <c r="H52" s="85"/>
      <c r="I52" s="85"/>
      <c r="J52" s="85"/>
      <c r="K52" s="85"/>
      <c r="L52" s="173">
        <f>L51*1.08</f>
        <v>0</v>
      </c>
      <c r="M52" s="173"/>
      <c r="N52" s="137"/>
    </row>
    <row r="53" spans="1:14" ht="16.5" customHeight="1">
      <c r="H53" s="22"/>
      <c r="I53" s="22"/>
      <c r="J53" s="22"/>
      <c r="K53" s="22"/>
    </row>
    <row r="54" spans="1:14" ht="16.5" customHeight="1">
      <c r="H54" s="22"/>
      <c r="I54" s="22"/>
      <c r="J54" s="22"/>
      <c r="K54" s="22"/>
    </row>
  </sheetData>
  <mergeCells count="11">
    <mergeCell ref="N3:N5"/>
    <mergeCell ref="H3:K3"/>
    <mergeCell ref="C19:D19"/>
    <mergeCell ref="C7:D7"/>
    <mergeCell ref="C31:D31"/>
    <mergeCell ref="B3:D5"/>
    <mergeCell ref="E3:E5"/>
    <mergeCell ref="F3:F5"/>
    <mergeCell ref="G3:G5"/>
    <mergeCell ref="M3:M5"/>
    <mergeCell ref="L3:L5"/>
  </mergeCells>
  <phoneticPr fontId="4"/>
  <dataValidations count="1">
    <dataValidation type="list" allowBlank="1" showInputMessage="1" showErrorMessage="1" sqref="E8:E49" xr:uid="{00000000-0002-0000-0400-000000000000}">
      <formula1>"パッケージ,オプション,カスタマイズ"</formula1>
    </dataValidation>
  </dataValidations>
  <pageMargins left="0.47244094488188981" right="0.47244094488188981" top="0.31496062992125984" bottom="0.27559055118110237" header="0.11811023622047245" footer="7.874015748031496E-2"/>
  <pageSetup paperSize="8" scale="93" orientation="landscape" r:id="rId1"/>
  <headerFooter alignWithMargins="0">
    <oddFooter>&amp;C- &amp;P 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様式2-1　見積書</vt:lpstr>
      <vt:lpstr>様式2-2　見積書内訳</vt:lpstr>
      <vt:lpstr>様式2-2　見積書内訳記載例</vt:lpstr>
      <vt:lpstr>様式2-3　総費用年度別内訳表</vt:lpstr>
      <vt:lpstr>様式2-4　オプション及びカスタマイズ費用内訳</vt:lpstr>
      <vt:lpstr>'様式2-1　見積書'!Print_Area</vt:lpstr>
      <vt:lpstr>'様式2-2　見積書内訳'!Print_Area</vt:lpstr>
      <vt:lpstr>'様式2-2　見積書内訳記載例'!Print_Area</vt:lpstr>
      <vt:lpstr>'様式2-3　総費用年度別内訳表'!Print_Area</vt:lpstr>
      <vt:lpstr>'様式2-4　オプション及びカスタマイズ費用内訳'!Print_Area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