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6か月\"/>
    </mc:Choice>
  </mc:AlternateContent>
  <xr:revisionPtr revIDLastSave="0" documentId="13_ncr:1_{6D7D5242-8410-488B-9AA2-A62603815A64}" xr6:coauthVersionLast="47" xr6:coauthVersionMax="47" xr10:uidLastSave="{00000000-0000-0000-0000-000000000000}"/>
  <bookViews>
    <workbookView xWindow="-110" yWindow="-110" windowWidth="19420" windowHeight="10300" tabRatio="906" xr2:uid="{00000000-000D-0000-FFFF-FFFF00000000}"/>
  </bookViews>
  <sheets>
    <sheet name="勤務形態一覧表（生活介護）" sheetId="94" r:id="rId1"/>
    <sheet name="勤務形態一覧（凡例）" sheetId="95"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'勤務形態一覧表（生活介護）'!$A$1:$AN$87</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選択肢!$B$16:$L$16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1" i="95" l="1"/>
  <c r="AK31" i="95"/>
  <c r="AK31" i="94"/>
  <c r="AJ32" i="95"/>
  <c r="AI32" i="95"/>
  <c r="AH32" i="95"/>
  <c r="AG32" i="95"/>
  <c r="AF32" i="95"/>
  <c r="AE32" i="95"/>
  <c r="AD32" i="95"/>
  <c r="AC32" i="95"/>
  <c r="AB32" i="95"/>
  <c r="AA32" i="95"/>
  <c r="Z32" i="95"/>
  <c r="Y32" i="95"/>
  <c r="X32" i="95"/>
  <c r="W32" i="95"/>
  <c r="V32" i="95"/>
  <c r="U32" i="95"/>
  <c r="T32" i="95"/>
  <c r="S32" i="95"/>
  <c r="R32" i="95"/>
  <c r="Q32" i="95"/>
  <c r="P32" i="95"/>
  <c r="O32" i="95"/>
  <c r="N32" i="95"/>
  <c r="M32" i="95"/>
  <c r="L32" i="95"/>
  <c r="K32" i="95"/>
  <c r="J32" i="95"/>
  <c r="I32" i="95"/>
  <c r="H32" i="95"/>
  <c r="G32" i="95"/>
  <c r="F32" i="95"/>
  <c r="AK32" i="95" s="1"/>
  <c r="AL32" i="95" s="1"/>
  <c r="AL30" i="95"/>
  <c r="AK30" i="95"/>
  <c r="AL29" i="95"/>
  <c r="AK29" i="95"/>
  <c r="AK28" i="95"/>
  <c r="AK27" i="95"/>
  <c r="AL27" i="95" s="1"/>
  <c r="AK26" i="95"/>
  <c r="AL26" i="95" s="1"/>
  <c r="AK25" i="95"/>
  <c r="AL25" i="95" s="1"/>
  <c r="AL24" i="95"/>
  <c r="AK24" i="95"/>
  <c r="AL23" i="95"/>
  <c r="AK23" i="95"/>
  <c r="AK22" i="95"/>
  <c r="AK21" i="95"/>
  <c r="AL21" i="95" s="1"/>
  <c r="AK20" i="95"/>
  <c r="AL20" i="95" s="1"/>
  <c r="AK19" i="95"/>
  <c r="AL19" i="95" s="1"/>
  <c r="AL18" i="95"/>
  <c r="AK18" i="95"/>
  <c r="AL17" i="95"/>
  <c r="AK17" i="95"/>
  <c r="AK16" i="95"/>
  <c r="AK15" i="95"/>
  <c r="AL15" i="95" s="1"/>
  <c r="AK14" i="95"/>
  <c r="AL14" i="95" s="1"/>
  <c r="AK13" i="95"/>
  <c r="AL13" i="95" s="1"/>
  <c r="AL12" i="95"/>
  <c r="AK12" i="95"/>
  <c r="AL11" i="95"/>
  <c r="AK11" i="95"/>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J9" i="95"/>
  <c r="AI9" i="95"/>
  <c r="AH9" i="95"/>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L28" i="95" s="1"/>
  <c r="AK30" i="94"/>
  <c r="AG38" i="94"/>
  <c r="AD38" i="94"/>
  <c r="AA38" i="94"/>
  <c r="X38" i="94"/>
  <c r="U38" i="94"/>
  <c r="R38" i="94"/>
  <c r="AH10" i="95" l="1"/>
  <c r="AI10" i="95"/>
  <c r="AL16" i="95"/>
  <c r="AL22" i="95"/>
  <c r="AJ45" i="94"/>
  <c r="AJ46" i="94"/>
  <c r="AJ44" i="94" l="1"/>
  <c r="AJ43" i="94"/>
  <c r="AJ42" i="94"/>
  <c r="AJ41" i="94"/>
  <c r="AJ40" i="94"/>
  <c r="AG39" i="94"/>
  <c r="AD39" i="94"/>
  <c r="AA39" i="94"/>
  <c r="X39" i="94"/>
  <c r="U39" i="94"/>
  <c r="R39" i="94"/>
  <c r="AL54" i="94"/>
  <c r="AL58" i="94" s="1"/>
  <c r="AG54" i="94"/>
  <c r="AG58" i="94" s="1"/>
  <c r="AA54" i="94"/>
  <c r="AA58" i="94" s="1"/>
  <c r="U54" i="94"/>
  <c r="O54" i="94"/>
  <c r="O58" i="94" s="1"/>
  <c r="I54" i="94"/>
  <c r="I58" i="94" s="1"/>
  <c r="E54" i="94"/>
  <c r="E58" i="94" s="1"/>
  <c r="C54" i="94"/>
  <c r="C57" i="94" s="1"/>
  <c r="AJ47" i="94"/>
  <c r="AJ32" i="94"/>
  <c r="AI32" i="94"/>
  <c r="AH32" i="94"/>
  <c r="AG32" i="94"/>
  <c r="AF32" i="94"/>
  <c r="AE32" i="94"/>
  <c r="AD32" i="94"/>
  <c r="AC32" i="94"/>
  <c r="AB32" i="94"/>
  <c r="AA32" i="94"/>
  <c r="Z32" i="94"/>
  <c r="Y32" i="94"/>
  <c r="X32" i="94"/>
  <c r="W32" i="94"/>
  <c r="V32" i="94"/>
  <c r="U32" i="94"/>
  <c r="T32" i="94"/>
  <c r="S32" i="94"/>
  <c r="R32" i="94"/>
  <c r="Q32" i="94"/>
  <c r="P32" i="94"/>
  <c r="O32" i="94"/>
  <c r="N32" i="94"/>
  <c r="M32" i="94"/>
  <c r="L32" i="94"/>
  <c r="K32" i="94"/>
  <c r="J32" i="94"/>
  <c r="I32" i="94"/>
  <c r="H32" i="94"/>
  <c r="G32" i="94"/>
  <c r="F32" i="94"/>
  <c r="AK29" i="94"/>
  <c r="AK28" i="94"/>
  <c r="AK27" i="94"/>
  <c r="AK26" i="94"/>
  <c r="AK25" i="94"/>
  <c r="AK24" i="94"/>
  <c r="AK23" i="94"/>
  <c r="AK22" i="94"/>
  <c r="AK21" i="94"/>
  <c r="AK20" i="94"/>
  <c r="AK19" i="94"/>
  <c r="AK18" i="94"/>
  <c r="AK17" i="94"/>
  <c r="AK16" i="94"/>
  <c r="AK15" i="94"/>
  <c r="AK14" i="94"/>
  <c r="AK13" i="94"/>
  <c r="AK12" i="94"/>
  <c r="AK11" i="94"/>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L31" i="94" s="1"/>
  <c r="AJ9" i="94" l="1"/>
  <c r="AL30" i="94"/>
  <c r="AL12" i="94"/>
  <c r="AL16" i="94"/>
  <c r="AL20" i="94"/>
  <c r="AL24" i="94"/>
  <c r="AL28" i="94"/>
  <c r="AL13" i="94"/>
  <c r="AL17" i="94"/>
  <c r="AL21" i="94"/>
  <c r="AL25" i="94"/>
  <c r="AL29" i="94"/>
  <c r="AL14" i="94"/>
  <c r="AL18" i="94"/>
  <c r="AL22" i="94"/>
  <c r="AL26" i="94"/>
  <c r="AL11" i="94"/>
  <c r="AL15" i="94"/>
  <c r="AL19" i="94"/>
  <c r="AL23" i="94"/>
  <c r="AL27" i="94"/>
  <c r="AI10" i="94"/>
  <c r="AH10" i="94"/>
  <c r="AK32" i="94"/>
  <c r="AL32" i="94" s="1"/>
  <c r="AJ39" i="94"/>
  <c r="AL39" i="94" s="1"/>
  <c r="C52" i="94" s="1"/>
  <c r="D56" i="94"/>
  <c r="C56" i="94"/>
  <c r="AI9" i="94"/>
  <c r="AH9" i="94"/>
  <c r="U58" i="94"/>
  <c r="AM39" i="94"/>
  <c r="E52" i="94" s="1"/>
  <c r="X56" i="94"/>
  <c r="U57" i="94"/>
  <c r="AM57" i="94"/>
  <c r="AM56" i="94"/>
  <c r="AD56" i="94"/>
  <c r="AG56" i="94"/>
  <c r="AL57" i="94"/>
  <c r="U56" i="94"/>
  <c r="E57" i="94"/>
  <c r="AJ56" i="94"/>
  <c r="F56" i="94"/>
  <c r="F57" i="94"/>
  <c r="AA56" i="94"/>
  <c r="AG57" i="94"/>
  <c r="AJ57" i="94"/>
  <c r="AD57" i="94"/>
  <c r="L57" i="94"/>
  <c r="L56" i="94"/>
  <c r="I57" i="94"/>
  <c r="I56" i="94"/>
  <c r="O56" i="94"/>
  <c r="X57" i="94"/>
  <c r="O57" i="94"/>
  <c r="R56" i="94"/>
  <c r="D57" i="94"/>
  <c r="AL56" i="94"/>
  <c r="C58" i="94"/>
  <c r="AA57" i="94"/>
  <c r="R57" i="94"/>
  <c r="E56" i="94"/>
</calcChain>
</file>

<file path=xl/sharedStrings.xml><?xml version="1.0" encoding="utf-8"?>
<sst xmlns="http://schemas.openxmlformats.org/spreadsheetml/2006/main" count="350" uniqueCount="163">
  <si>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</si>
  <si>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</si>
  <si>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</si>
  <si>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</si>
  <si>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</si>
  <si>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</si>
  <si>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</si>
  <si>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</si>
  <si>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</si>
  <si>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</si>
  <si>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</si>
  <si>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</si>
  <si>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</si>
  <si>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</si>
  <si>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</si>
  <si>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</si>
  <si>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</si>
  <si>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</si>
  <si>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</si>
  <si>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</si>
  <si>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</si>
  <si>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</si>
  <si>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</si>
  <si>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</si>
  <si>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</si>
  <si>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</si>
  <si>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</si>
  <si>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</si>
  <si>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</si>
  <si>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</si>
  <si>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</si>
  <si>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</si>
  <si>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</si>
  <si>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</si>
  <si>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</si>
  <si>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</si>
  <si>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</si>
  <si>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</si>
  <si>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</si>
  <si>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</si>
  <si>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</si>
  <si>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</si>
  <si>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</si>
  <si>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</si>
  <si>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</si>
  <si>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</si>
  <si>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</si>
  <si>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</si>
  <si>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</si>
  <si>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</si>
  <si>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</si>
  <si>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</si>
  <si>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</si>
  <si>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</si>
  <si>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</si>
  <si>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</si>
  <si>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</si>
  <si>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</si>
  <si>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</si>
  <si>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</si>
  <si>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</si>
  <si>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</si>
  <si>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</si>
  <si>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</si>
  <si>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</si>
  <si>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</si>
  <si>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</si>
  <si>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</si>
  <si>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</si>
  <si>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</si>
  <si>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</si>
  <si>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</si>
  <si>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</si>
  <si>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</si>
  <si>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</si>
  <si>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</si>
  <si>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</si>
  <si>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</si>
  <si>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</si>
  <si>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</si>
  <si>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</si>
  <si>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</si>
  <si>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</si>
  <si>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</si>
  <si>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</si>
  <si>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</si>
  <si>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</si>
  <si>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</si>
  <si>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</si>
  <si>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</si>
  <si>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</si>
  <si>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</si>
  <si>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</si>
  <si>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</si>
  <si>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</si>
  <si>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</si>
  <si>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</si>
  <si>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</si>
  <si>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</si>
  <si>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</si>
  <si>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</si>
  <si>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</si>
  <si>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</si>
  <si>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</si>
  <si>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</si>
  <si>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</si>
  <si>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</si>
  <si>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</si>
  <si>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</si>
  <si>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</si>
  <si>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</si>
  <si>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</si>
  <si>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</si>
  <si>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</si>
  <si>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</si>
  <si>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</si>
  <si>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</si>
  <si>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</si>
  <si>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</si>
  <si>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</si>
  <si>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</si>
  <si>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</si>
  <si>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　(2) 「予定」・「実績」のいずれかを選択してください。</t>
    <rPh sb="6" eb="8">
      <t>ヨテイ</t>
    </rPh>
    <rPh sb="11" eb="13">
      <t>ジッセキ</t>
    </rPh>
    <rPh sb="20" eb="22">
      <t>センタク</t>
    </rPh>
    <phoneticPr fontId="1"/>
  </si>
  <si>
    <t>利用者延べ数計</t>
    <rPh sb="3" eb="4">
      <t>ノ</t>
    </rPh>
    <rPh sb="6" eb="7">
      <t>ケイ</t>
    </rPh>
    <phoneticPr fontId="7"/>
  </si>
  <si>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</si>
  <si>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</si>
  <si>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</si>
  <si>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</si>
  <si>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</si>
  <si>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7"/>
  </si>
  <si>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</si>
  <si>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</si>
  <si>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</si>
  <si>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</si>
  <si>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</si>
  <si>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</si>
  <si>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</si>
  <si>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</si>
  <si>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</si>
  <si>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</si>
  <si>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</si>
  <si>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</si>
  <si>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</si>
  <si>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</si>
  <si>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</si>
  <si>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</si>
  <si>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</si>
  <si>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</si>
  <si>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</si>
  <si>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</si>
  <si>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</si>
  <si>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</si>
  <si>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</si>
  <si>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看護職員、理学療法士、作業療法士又は言語聴覚士及び生活支援員</t>
    <rPh sb="0" eb="4">
      <t>カンゴショクイン</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</si>
  <si>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</si>
  <si>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</si>
  <si>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</si>
  <si>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</si>
  <si>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</si>
  <si>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</si>
  <si>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管理者</t>
    <rPh sb="0" eb="3">
      <t>カ</t>
    </rPh>
    <phoneticPr fontId="3"/>
  </si>
  <si>
    <t>サービス管理責任者</t>
    <phoneticPr fontId="3"/>
  </si>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</sst>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4">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7"/>
      <name val="ＭＳ ゴシック"/>
      <family val="3"/>
      <charset val="128"/>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52">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10"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9"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9" xfId="7" applyFont="1" applyFill="1" applyBorder="1" applyAlignment="1">
      <alignment horizontal="left" vertical="center"/>
    </xf>
    <xf numFmtId="0" fontId="5" fillId="0" borderId="4" xfId="7" applyFont="1" applyFill="1" applyBorder="1" applyAlignment="1">
      <alignment horizontal="left" vertical="center"/>
    </xf>
    <xf numFmtId="0" fontId="22" fillId="0" borderId="8"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9"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9" xfId="7" applyFont="1" applyFill="1" applyBorder="1" applyAlignment="1" applyProtection="1">
      <alignment vertical="center"/>
      <protection locked="0"/>
    </xf>
    <xf numFmtId="0" fontId="5" fillId="3" borderId="11"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9" xfId="7" applyFont="1" applyFill="1" applyBorder="1" applyAlignment="1" applyProtection="1">
      <alignment horizontal="left" vertical="center"/>
      <protection locked="0"/>
    </xf>
    <xf numFmtId="179" fontId="5" fillId="0" borderId="10" xfId="7" applyNumberFormat="1" applyFont="1" applyFill="1" applyBorder="1" applyAlignment="1">
      <alignment horizontal="center" vertical="center"/>
    </xf>
    <xf numFmtId="0" fontId="5" fillId="0" borderId="10" xfId="7" applyFont="1" applyFill="1" applyBorder="1" applyAlignment="1" applyProtection="1">
      <alignment horizontal="right" vertical="center"/>
      <protection locked="0"/>
    </xf>
    <xf numFmtId="0" fontId="5" fillId="0" borderId="10" xfId="7" applyFont="1" applyFill="1" applyBorder="1" applyAlignment="1">
      <alignment horizontal="right" vertical="center"/>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9"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9"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9"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9"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22" fillId="0" borderId="8" xfId="7" applyFont="1" applyFill="1" applyBorder="1" applyAlignment="1">
      <alignment horizontal="left" vertical="center" wrapText="1"/>
    </xf>
    <xf numFmtId="0" fontId="22" fillId="0" borderId="4" xfId="7" applyFont="1" applyFill="1" applyBorder="1" applyAlignment="1">
      <alignment horizontal="left" vertical="center" wrapText="1"/>
    </xf>
    <xf numFmtId="0" fontId="2" fillId="4" borderId="5" xfId="7" applyFont="1" applyFill="1" applyBorder="1" applyAlignment="1" applyProtection="1">
      <alignmen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9"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5" fillId="0" borderId="8"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10" xfId="7" applyNumberFormat="1" applyFont="1" applyFill="1" applyBorder="1" applyAlignment="1">
      <alignment horizontal="center" vertical="center"/>
    </xf>
    <xf numFmtId="179" fontId="5" fillId="0" borderId="5" xfId="7" applyNumberFormat="1" applyFont="1" applyFill="1" applyBorder="1" applyAlignment="1">
      <alignment horizontal="center" vertical="center"/>
    </xf>
    <xf numFmtId="0" fontId="2" fillId="0" borderId="5" xfId="7" applyFont="1" applyFill="1" applyBorder="1" applyAlignment="1" applyProtection="1">
      <alignment vertical="center"/>
      <protection locked="0"/>
    </xf>
    <xf numFmtId="0" fontId="5" fillId="0" borderId="5" xfId="7" applyFont="1" applyFill="1" applyBorder="1" applyAlignment="1">
      <alignment horizontal="right" vertical="center"/>
    </xf>
    <xf numFmtId="0" fontId="5" fillId="0" borderId="10" xfId="7" applyFont="1" applyFill="1" applyBorder="1" applyAlignment="1" applyProtection="1">
      <alignment horizontal="right" vertical="center"/>
      <protection locked="0"/>
    </xf>
    <xf numFmtId="0" fontId="5" fillId="0" borderId="5" xfId="7" applyFont="1" applyFill="1" applyBorder="1" applyAlignment="1">
      <alignment horizontal="left" vertical="center"/>
    </xf>
    <xf numFmtId="0" fontId="5" fillId="0" borderId="10" xfId="7" applyFont="1" applyFill="1" applyBorder="1" applyAlignment="1">
      <alignment horizontal="right" vertical="center"/>
    </xf>
    <xf numFmtId="0" fontId="5" fillId="0" borderId="9" xfId="7" applyFont="1" applyFill="1" applyBorder="1" applyAlignment="1">
      <alignment horizontal="left" vertical="center"/>
    </xf>
    <xf numFmtId="0" fontId="5" fillId="0" borderId="8" xfId="7" applyFont="1" applyFill="1" applyBorder="1" applyAlignment="1">
      <alignment horizontal="left" vertical="center"/>
    </xf>
    <xf numFmtId="0" fontId="5" fillId="0" borderId="4" xfId="7" applyFont="1" applyFill="1" applyBorder="1" applyAlignment="1">
      <alignment horizontal="left" vertical="center"/>
    </xf>
    <xf numFmtId="0" fontId="5" fillId="0" borderId="5" xfId="7" applyFont="1" applyBorder="1">
      <alignment vertical="center"/>
    </xf>
    <xf numFmtId="0" fontId="5" fillId="0" borderId="9" xfId="3" applyFont="1" applyBorder="1" applyAlignment="1">
      <alignment horizontal="center" vertical="center"/>
    </xf>
    <xf numFmtId="0" fontId="5" fillId="0" borderId="8"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9" xfId="3" applyFont="1" applyBorder="1" applyAlignment="1">
      <alignment horizontal="center" vertical="center" wrapText="1"/>
    </xf>
    <xf numFmtId="0" fontId="5" fillId="0" borderId="4" xfId="3" applyFont="1" applyBorder="1" applyAlignment="1">
      <alignment horizontal="center" vertical="center" wrapText="1"/>
    </xf>
    <xf numFmtId="0" fontId="5" fillId="0" borderId="8" xfId="3" applyFont="1" applyBorder="1" applyAlignment="1">
      <alignment horizontal="center" vertical="center" wrapText="1"/>
    </xf>
    <xf numFmtId="0" fontId="5" fillId="0" borderId="5" xfId="3" applyFont="1" applyBorder="1" applyAlignment="1">
      <alignment horizontal="center" vertical="center" wrapText="1"/>
    </xf>
    <xf numFmtId="0" fontId="5" fillId="0" borderId="5" xfId="7" applyFont="1" applyFill="1" applyBorder="1" applyAlignment="1">
      <alignment horizontal="center" vertical="center" wrapText="1"/>
    </xf>
    <xf numFmtId="176" fontId="5" fillId="0" borderId="12" xfId="7" applyNumberFormat="1" applyFont="1" applyFill="1" applyBorder="1" applyAlignment="1">
      <alignment vertical="center"/>
    </xf>
    <xf numFmtId="176" fontId="5" fillId="0" borderId="7" xfId="7" applyNumberFormat="1" applyFont="1" applyFill="1" applyBorder="1" applyAlignment="1">
      <alignment vertical="center"/>
    </xf>
    <xf numFmtId="176" fontId="5" fillId="0" borderId="11" xfId="7" applyNumberFormat="1" applyFont="1" applyFill="1" applyBorder="1" applyAlignment="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lignment vertical="center"/>
    </xf>
    <xf numFmtId="0" fontId="15" fillId="5" borderId="0" xfId="0" applyFont="1" applyFill="1" applyProtection="1">
      <alignment vertical="center"/>
      <protection locked="0"/>
    </xf>
    <xf numFmtId="0" fontId="2" fillId="2" borderId="5" xfId="7" applyFont="1" applyFill="1" applyBorder="1" applyAlignment="1" applyProtection="1">
      <alignment horizontal="center" vertical="center" wrapText="1"/>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7"/>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4.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04" t="s">
        <v>5</v>
      </c>
      <c r="AL1" s="104"/>
      <c r="AM1" s="104"/>
      <c r="AN1" s="104"/>
    </row>
    <row r="2" spans="1:40" ht="18" customHeight="1">
      <c r="A2" s="4"/>
      <c r="B2" s="7"/>
      <c r="C2" s="7"/>
      <c r="D2" s="7"/>
      <c r="E2" s="7"/>
      <c r="F2" s="7"/>
      <c r="G2" s="7"/>
      <c r="H2" s="7"/>
      <c r="I2" s="7"/>
      <c r="J2" s="7"/>
      <c r="K2" s="41"/>
      <c r="L2" s="41"/>
      <c r="M2" s="105">
        <v>2025</v>
      </c>
      <c r="N2" s="105"/>
      <c r="O2" s="105"/>
      <c r="P2" s="105"/>
      <c r="Q2" s="106" t="s">
        <v>60</v>
      </c>
      <c r="R2" s="106"/>
      <c r="S2" s="105">
        <v>4</v>
      </c>
      <c r="T2" s="105"/>
      <c r="U2" s="106" t="s">
        <v>61</v>
      </c>
      <c r="V2" s="106"/>
      <c r="W2" s="7"/>
      <c r="X2" s="7"/>
      <c r="Y2" s="7"/>
      <c r="Z2" s="32"/>
      <c r="AA2" s="32"/>
      <c r="AC2" s="27"/>
      <c r="AD2" s="7"/>
      <c r="AE2" s="7"/>
      <c r="AF2" s="7"/>
      <c r="AG2" s="7"/>
      <c r="AH2" s="7"/>
      <c r="AI2" s="27" t="s">
        <v>66</v>
      </c>
      <c r="AJ2" s="27"/>
      <c r="AK2" s="107"/>
      <c r="AL2" s="107"/>
      <c r="AM2" s="107"/>
      <c r="AN2" s="107"/>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08"/>
      <c r="AL3" s="108"/>
      <c r="AM3" s="108"/>
      <c r="AN3" s="108"/>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08"/>
      <c r="AL4" s="108"/>
      <c r="AM4" s="108"/>
      <c r="AN4" s="108"/>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09"/>
      <c r="AI5" s="109"/>
      <c r="AJ5" s="109"/>
      <c r="AK5" s="34" t="s">
        <v>67</v>
      </c>
      <c r="AL5" s="58"/>
      <c r="AM5" s="34" t="s">
        <v>68</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110" t="s">
        <v>63</v>
      </c>
      <c r="B7" s="111" t="s">
        <v>72</v>
      </c>
      <c r="C7" s="112" t="s">
        <v>73</v>
      </c>
      <c r="D7" s="111" t="s">
        <v>74</v>
      </c>
      <c r="E7" s="115" t="s">
        <v>75</v>
      </c>
      <c r="F7" s="116" t="s">
        <v>107</v>
      </c>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t="s">
        <v>108</v>
      </c>
      <c r="AL7" s="118" t="s">
        <v>109</v>
      </c>
      <c r="AM7" s="119" t="s">
        <v>110</v>
      </c>
      <c r="AN7" s="119"/>
    </row>
    <row r="8" spans="1:40" ht="15" customHeight="1">
      <c r="A8" s="110"/>
      <c r="B8" s="111"/>
      <c r="C8" s="113"/>
      <c r="D8" s="111"/>
      <c r="E8" s="115"/>
      <c r="F8" s="111" t="s">
        <v>14</v>
      </c>
      <c r="G8" s="111"/>
      <c r="H8" s="111"/>
      <c r="I8" s="111"/>
      <c r="J8" s="111"/>
      <c r="K8" s="111"/>
      <c r="L8" s="111"/>
      <c r="M8" s="111" t="s">
        <v>15</v>
      </c>
      <c r="N8" s="111"/>
      <c r="O8" s="111"/>
      <c r="P8" s="111"/>
      <c r="Q8" s="111"/>
      <c r="R8" s="111"/>
      <c r="S8" s="111"/>
      <c r="T8" s="111" t="s">
        <v>16</v>
      </c>
      <c r="U8" s="111"/>
      <c r="V8" s="111"/>
      <c r="W8" s="111"/>
      <c r="X8" s="111"/>
      <c r="Y8" s="111"/>
      <c r="Z8" s="111"/>
      <c r="AA8" s="111" t="s">
        <v>17</v>
      </c>
      <c r="AB8" s="111"/>
      <c r="AC8" s="111"/>
      <c r="AD8" s="111"/>
      <c r="AE8" s="111"/>
      <c r="AF8" s="111"/>
      <c r="AG8" s="111"/>
      <c r="AH8" s="111" t="s">
        <v>20</v>
      </c>
      <c r="AI8" s="111"/>
      <c r="AJ8" s="111"/>
      <c r="AK8" s="117"/>
      <c r="AL8" s="118"/>
      <c r="AM8" s="119"/>
      <c r="AN8" s="119"/>
    </row>
    <row r="9" spans="1:40" ht="15" customHeight="1">
      <c r="A9" s="110"/>
      <c r="B9" s="111"/>
      <c r="C9" s="113"/>
      <c r="D9" s="111"/>
      <c r="E9" s="115"/>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17"/>
      <c r="AL9" s="118"/>
      <c r="AM9" s="119"/>
      <c r="AN9" s="119"/>
    </row>
    <row r="10" spans="1:40" ht="15" customHeight="1">
      <c r="A10" s="110"/>
      <c r="B10" s="111"/>
      <c r="C10" s="114"/>
      <c r="D10" s="111"/>
      <c r="E10" s="115"/>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17"/>
      <c r="AL10" s="118"/>
      <c r="AM10" s="119"/>
      <c r="AN10" s="119"/>
    </row>
    <row r="11" spans="1:40" ht="18" customHeight="1">
      <c r="A11" s="19">
        <v>1</v>
      </c>
      <c r="B11" s="59" t="s">
        <v>160</v>
      </c>
      <c r="C11" s="60"/>
      <c r="D11" s="61"/>
      <c r="E11" s="62"/>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15">
        <f>+SUM(F11:AJ11)</f>
        <v>0</v>
      </c>
      <c r="AL11" s="16">
        <f>IF($AK$3="４週",AK11/4,AK11/(DAY(EOMONTH($F$9,0))/7))</f>
        <v>0</v>
      </c>
      <c r="AM11" s="103"/>
      <c r="AN11" s="103"/>
    </row>
    <row r="12" spans="1:40" ht="18" customHeight="1">
      <c r="A12" s="19">
        <v>2</v>
      </c>
      <c r="B12" s="59" t="s">
        <v>161</v>
      </c>
      <c r="C12" s="60"/>
      <c r="D12" s="61"/>
      <c r="E12" s="62"/>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15">
        <f t="shared" ref="AK12:AK32" si="0">+SUM(F12:AJ12)</f>
        <v>0</v>
      </c>
      <c r="AL12" s="16">
        <f t="shared" ref="AL12:AL29" si="1">IF($AK$3="４週",AK12/4,AK12/(DAY(EOMONTH($F$9,0))/7))</f>
        <v>0</v>
      </c>
      <c r="AM12" s="103"/>
      <c r="AN12" s="103"/>
    </row>
    <row r="13" spans="1:40" ht="16.5" customHeight="1">
      <c r="A13" s="19">
        <v>3</v>
      </c>
      <c r="B13" s="59"/>
      <c r="C13" s="60"/>
      <c r="D13" s="61"/>
      <c r="E13" s="62"/>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15">
        <f t="shared" si="0"/>
        <v>0</v>
      </c>
      <c r="AL13" s="16">
        <f t="shared" si="1"/>
        <v>0</v>
      </c>
      <c r="AM13" s="103"/>
      <c r="AN13" s="103"/>
    </row>
    <row r="14" spans="1:40" ht="18" customHeight="1">
      <c r="A14" s="19">
        <v>4</v>
      </c>
      <c r="B14" s="59"/>
      <c r="C14" s="60"/>
      <c r="D14" s="61"/>
      <c r="E14" s="62"/>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15">
        <f t="shared" si="0"/>
        <v>0</v>
      </c>
      <c r="AL14" s="16">
        <f t="shared" si="1"/>
        <v>0</v>
      </c>
      <c r="AM14" s="103"/>
      <c r="AN14" s="103"/>
    </row>
    <row r="15" spans="1:40" ht="18" customHeight="1">
      <c r="A15" s="19">
        <v>5</v>
      </c>
      <c r="B15" s="59"/>
      <c r="C15" s="60"/>
      <c r="D15" s="61"/>
      <c r="E15" s="62"/>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15">
        <f t="shared" si="0"/>
        <v>0</v>
      </c>
      <c r="AL15" s="16">
        <f t="shared" si="1"/>
        <v>0</v>
      </c>
      <c r="AM15" s="103"/>
      <c r="AN15" s="103"/>
    </row>
    <row r="16" spans="1:40" ht="18" customHeight="1">
      <c r="A16" s="19">
        <v>6</v>
      </c>
      <c r="B16" s="59"/>
      <c r="C16" s="60"/>
      <c r="D16" s="61"/>
      <c r="E16" s="62"/>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15">
        <f t="shared" si="0"/>
        <v>0</v>
      </c>
      <c r="AL16" s="16">
        <f t="shared" si="1"/>
        <v>0</v>
      </c>
      <c r="AM16" s="103"/>
      <c r="AN16" s="103"/>
    </row>
    <row r="17" spans="1:40" ht="18" customHeight="1">
      <c r="A17" s="19">
        <v>7</v>
      </c>
      <c r="B17" s="59"/>
      <c r="C17" s="60"/>
      <c r="D17" s="61"/>
      <c r="E17" s="62"/>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15">
        <f t="shared" si="0"/>
        <v>0</v>
      </c>
      <c r="AL17" s="16">
        <f t="shared" si="1"/>
        <v>0</v>
      </c>
      <c r="AM17" s="103"/>
      <c r="AN17" s="103"/>
    </row>
    <row r="18" spans="1:40" ht="18" customHeight="1">
      <c r="A18" s="19">
        <v>8</v>
      </c>
      <c r="B18" s="59"/>
      <c r="C18" s="60"/>
      <c r="D18" s="61"/>
      <c r="E18" s="62"/>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15">
        <f t="shared" si="0"/>
        <v>0</v>
      </c>
      <c r="AL18" s="16">
        <f t="shared" si="1"/>
        <v>0</v>
      </c>
      <c r="AM18" s="103"/>
      <c r="AN18" s="103"/>
    </row>
    <row r="19" spans="1:40" ht="18" customHeight="1">
      <c r="A19" s="19">
        <v>9</v>
      </c>
      <c r="B19" s="59"/>
      <c r="C19" s="60"/>
      <c r="D19" s="61"/>
      <c r="E19" s="62"/>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15">
        <f t="shared" si="0"/>
        <v>0</v>
      </c>
      <c r="AL19" s="16">
        <f t="shared" si="1"/>
        <v>0</v>
      </c>
      <c r="AM19" s="103"/>
      <c r="AN19" s="103"/>
    </row>
    <row r="20" spans="1:40" ht="18" customHeight="1">
      <c r="A20" s="19">
        <v>10</v>
      </c>
      <c r="B20" s="59"/>
      <c r="C20" s="60"/>
      <c r="D20" s="61"/>
      <c r="E20" s="62"/>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15">
        <f t="shared" si="0"/>
        <v>0</v>
      </c>
      <c r="AL20" s="16">
        <f t="shared" si="1"/>
        <v>0</v>
      </c>
      <c r="AM20" s="103"/>
      <c r="AN20" s="103"/>
    </row>
    <row r="21" spans="1:40" ht="18" customHeight="1">
      <c r="A21" s="19">
        <v>11</v>
      </c>
      <c r="B21" s="59"/>
      <c r="C21" s="60"/>
      <c r="D21" s="61"/>
      <c r="E21" s="62"/>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15">
        <f t="shared" si="0"/>
        <v>0</v>
      </c>
      <c r="AL21" s="16">
        <f t="shared" si="1"/>
        <v>0</v>
      </c>
      <c r="AM21" s="103"/>
      <c r="AN21" s="103"/>
    </row>
    <row r="22" spans="1:40" ht="18" customHeight="1">
      <c r="A22" s="19">
        <v>12</v>
      </c>
      <c r="B22" s="59"/>
      <c r="C22" s="60"/>
      <c r="D22" s="61"/>
      <c r="E22" s="62"/>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15">
        <f t="shared" si="0"/>
        <v>0</v>
      </c>
      <c r="AL22" s="16">
        <f t="shared" si="1"/>
        <v>0</v>
      </c>
      <c r="AM22" s="103"/>
      <c r="AN22" s="103"/>
    </row>
    <row r="23" spans="1:40" ht="18" customHeight="1">
      <c r="A23" s="19">
        <v>13</v>
      </c>
      <c r="B23" s="59"/>
      <c r="C23" s="60"/>
      <c r="D23" s="61"/>
      <c r="E23" s="62"/>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15">
        <f t="shared" si="0"/>
        <v>0</v>
      </c>
      <c r="AL23" s="16">
        <f t="shared" si="1"/>
        <v>0</v>
      </c>
      <c r="AM23" s="103"/>
      <c r="AN23" s="103"/>
    </row>
    <row r="24" spans="1:40" ht="18" customHeight="1">
      <c r="A24" s="19">
        <v>14</v>
      </c>
      <c r="B24" s="59"/>
      <c r="C24" s="60"/>
      <c r="D24" s="61"/>
      <c r="E24" s="62"/>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15">
        <f t="shared" si="0"/>
        <v>0</v>
      </c>
      <c r="AL24" s="16">
        <f t="shared" si="1"/>
        <v>0</v>
      </c>
      <c r="AM24" s="103"/>
      <c r="AN24" s="103"/>
    </row>
    <row r="25" spans="1:40" ht="18" customHeight="1">
      <c r="A25" s="19">
        <v>15</v>
      </c>
      <c r="B25" s="59"/>
      <c r="C25" s="60"/>
      <c r="D25" s="61"/>
      <c r="E25" s="62"/>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15">
        <f t="shared" si="0"/>
        <v>0</v>
      </c>
      <c r="AL25" s="16">
        <f t="shared" si="1"/>
        <v>0</v>
      </c>
      <c r="AM25" s="103"/>
      <c r="AN25" s="103"/>
    </row>
    <row r="26" spans="1:40" ht="18" customHeight="1">
      <c r="A26" s="19">
        <v>16</v>
      </c>
      <c r="B26" s="59"/>
      <c r="C26" s="60"/>
      <c r="D26" s="61"/>
      <c r="E26" s="62"/>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15">
        <f t="shared" si="0"/>
        <v>0</v>
      </c>
      <c r="AL26" s="16">
        <f t="shared" si="1"/>
        <v>0</v>
      </c>
      <c r="AM26" s="103"/>
      <c r="AN26" s="103"/>
    </row>
    <row r="27" spans="1:40" ht="18" customHeight="1">
      <c r="A27" s="19">
        <v>17</v>
      </c>
      <c r="B27" s="59"/>
      <c r="C27" s="60"/>
      <c r="D27" s="61"/>
      <c r="E27" s="62"/>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15">
        <f t="shared" si="0"/>
        <v>0</v>
      </c>
      <c r="AL27" s="16">
        <f t="shared" si="1"/>
        <v>0</v>
      </c>
      <c r="AM27" s="103"/>
      <c r="AN27" s="103"/>
    </row>
    <row r="28" spans="1:40" ht="18" customHeight="1">
      <c r="A28" s="19">
        <v>18</v>
      </c>
      <c r="B28" s="59"/>
      <c r="C28" s="60"/>
      <c r="D28" s="61"/>
      <c r="E28" s="62"/>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15">
        <f t="shared" si="0"/>
        <v>0</v>
      </c>
      <c r="AL28" s="16">
        <f t="shared" si="1"/>
        <v>0</v>
      </c>
      <c r="AM28" s="103"/>
      <c r="AN28" s="103"/>
    </row>
    <row r="29" spans="1:40" ht="18" customHeight="1">
      <c r="A29" s="19">
        <v>19</v>
      </c>
      <c r="B29" s="59"/>
      <c r="C29" s="60"/>
      <c r="D29" s="61"/>
      <c r="E29" s="62"/>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15">
        <f t="shared" si="0"/>
        <v>0</v>
      </c>
      <c r="AL29" s="16">
        <f t="shared" si="1"/>
        <v>0</v>
      </c>
      <c r="AM29" s="103"/>
      <c r="AN29" s="103"/>
    </row>
    <row r="30" spans="1:40" ht="18" customHeight="1">
      <c r="A30" s="96">
        <v>20</v>
      </c>
      <c r="B30" s="59"/>
      <c r="C30" s="60"/>
      <c r="D30" s="61"/>
      <c r="E30" s="62"/>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97">
        <f t="shared" ref="AK30:AK31" si="2">+SUM(F30:AJ30)</f>
        <v>0</v>
      </c>
      <c r="AL30" s="98">
        <f t="shared" ref="AL30:AL31" si="3">IF($AK$3="４週",AK30/4,AK30/(DAY(EOMONTH($F$9,0))/7))</f>
        <v>0</v>
      </c>
      <c r="AM30" s="103"/>
      <c r="AN30" s="103"/>
    </row>
    <row r="31" spans="1:40" s="13" customFormat="1" ht="18" customHeight="1">
      <c r="A31" s="72"/>
      <c r="B31" s="75"/>
      <c r="C31" s="76"/>
      <c r="D31" s="77"/>
      <c r="E31" s="78"/>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15">
        <f t="shared" si="2"/>
        <v>0</v>
      </c>
      <c r="AL31" s="16">
        <f t="shared" si="3"/>
        <v>0</v>
      </c>
      <c r="AM31" s="126"/>
      <c r="AN31" s="126"/>
    </row>
    <row r="32" spans="1:40" ht="18" customHeight="1">
      <c r="A32" s="115" t="s">
        <v>4</v>
      </c>
      <c r="B32" s="120"/>
      <c r="C32" s="120"/>
      <c r="D32" s="120"/>
      <c r="E32" s="120"/>
      <c r="F32" s="17">
        <f>+SUM(F11:F31)</f>
        <v>0</v>
      </c>
      <c r="G32" s="17">
        <f>+SUM(G11:G31)</f>
        <v>0</v>
      </c>
      <c r="H32" s="17">
        <f>+SUM(H11:H31)</f>
        <v>0</v>
      </c>
      <c r="I32" s="17">
        <f>+SUM(I11:I31)</f>
        <v>0</v>
      </c>
      <c r="J32" s="17">
        <f>+SUM(J11:J31)</f>
        <v>0</v>
      </c>
      <c r="K32" s="17">
        <f>+SUM(K11:K31)</f>
        <v>0</v>
      </c>
      <c r="L32" s="17">
        <f>+SUM(L11:L31)</f>
        <v>0</v>
      </c>
      <c r="M32" s="17">
        <f>+SUM(M11:M31)</f>
        <v>0</v>
      </c>
      <c r="N32" s="17">
        <f>+SUM(N11:N31)</f>
        <v>0</v>
      </c>
      <c r="O32" s="17">
        <f>+SUM(O11:O31)</f>
        <v>0</v>
      </c>
      <c r="P32" s="17">
        <f>+SUM(P11:P31)</f>
        <v>0</v>
      </c>
      <c r="Q32" s="17">
        <f>+SUM(Q11:Q31)</f>
        <v>0</v>
      </c>
      <c r="R32" s="17">
        <f>+SUM(R11:R31)</f>
        <v>0</v>
      </c>
      <c r="S32" s="17">
        <f>+SUM(S11:S31)</f>
        <v>0</v>
      </c>
      <c r="T32" s="17">
        <f>+SUM(T11:T31)</f>
        <v>0</v>
      </c>
      <c r="U32" s="17">
        <f>+SUM(U11:U31)</f>
        <v>0</v>
      </c>
      <c r="V32" s="17">
        <f>+SUM(V11:V31)</f>
        <v>0</v>
      </c>
      <c r="W32" s="17">
        <f>+SUM(W11:W31)</f>
        <v>0</v>
      </c>
      <c r="X32" s="17">
        <f>+SUM(X11:X31)</f>
        <v>0</v>
      </c>
      <c r="Y32" s="17">
        <f>+SUM(Y11:Y31)</f>
        <v>0</v>
      </c>
      <c r="Z32" s="17">
        <f>+SUM(Z11:Z31)</f>
        <v>0</v>
      </c>
      <c r="AA32" s="17">
        <f>+SUM(AA11:AA31)</f>
        <v>0</v>
      </c>
      <c r="AB32" s="17">
        <f>+SUM(AB11:AB31)</f>
        <v>0</v>
      </c>
      <c r="AC32" s="17">
        <f>+SUM(AC11:AC31)</f>
        <v>0</v>
      </c>
      <c r="AD32" s="17">
        <f>+SUM(AD11:AD31)</f>
        <v>0</v>
      </c>
      <c r="AE32" s="17">
        <f>+SUM(AE11:AE31)</f>
        <v>0</v>
      </c>
      <c r="AF32" s="17">
        <f>+SUM(AF11:AF31)</f>
        <v>0</v>
      </c>
      <c r="AG32" s="17">
        <f>+SUM(AG11:AG31)</f>
        <v>0</v>
      </c>
      <c r="AH32" s="17">
        <f>+SUM(AH11:AH31)</f>
        <v>0</v>
      </c>
      <c r="AI32" s="17">
        <f>+SUM(AI11:AI31)</f>
        <v>0</v>
      </c>
      <c r="AJ32" s="17">
        <f>+SUM(AJ11:AJ31)</f>
        <v>0</v>
      </c>
      <c r="AK32" s="15">
        <f t="shared" si="0"/>
        <v>0</v>
      </c>
      <c r="AL32" s="16">
        <f>IF($AK$3="４週",AK32/4,AK32/(DAY(EOMONTH($F$9,0))/7))</f>
        <v>0</v>
      </c>
      <c r="AM32" s="121"/>
      <c r="AN32" s="121"/>
    </row>
    <row r="33" spans="1:43" ht="18" customHeight="1">
      <c r="A33" s="120" t="s">
        <v>6</v>
      </c>
      <c r="B33" s="120"/>
      <c r="C33" s="120"/>
      <c r="D33" s="120"/>
      <c r="E33" s="122"/>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17"/>
      <c r="AL33" s="18"/>
      <c r="AM33" s="121"/>
      <c r="AN33" s="121"/>
    </row>
    <row r="34" spans="1:43"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c r="A35" s="56"/>
      <c r="B35" s="56"/>
      <c r="C35" s="56"/>
      <c r="D35" s="56"/>
      <c r="E35" s="56"/>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6"/>
      <c r="AL35" s="56"/>
      <c r="AM35" s="12"/>
    </row>
    <row r="36" spans="1:43" s="13" customFormat="1" ht="15" customHeight="1">
      <c r="A36" s="56"/>
      <c r="B36" s="56"/>
      <c r="C36" s="56"/>
      <c r="D36" s="56"/>
      <c r="E36" s="56"/>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6"/>
      <c r="AL36" s="56"/>
      <c r="AM36" s="12"/>
    </row>
    <row r="37" spans="1:43" s="13" customFormat="1" ht="21" customHeight="1">
      <c r="A37" s="44" t="s">
        <v>116</v>
      </c>
      <c r="B37" s="10"/>
      <c r="C37" s="10"/>
      <c r="D37" s="10"/>
      <c r="E37" s="10"/>
      <c r="F37" s="10"/>
      <c r="G37" s="11"/>
      <c r="H37" s="11"/>
      <c r="I37" s="11"/>
      <c r="J37" s="11"/>
      <c r="K37" s="11"/>
      <c r="L37" s="11"/>
      <c r="M37" s="11"/>
      <c r="N37" s="11"/>
      <c r="O37" s="11"/>
      <c r="AM37" s="10"/>
      <c r="AN37" s="12"/>
    </row>
    <row r="38" spans="1:43" s="13" customFormat="1" ht="25" customHeight="1">
      <c r="A38" s="123"/>
      <c r="B38" s="123"/>
      <c r="C38" s="123"/>
      <c r="D38" s="68"/>
      <c r="E38" s="68"/>
      <c r="F38" s="124"/>
      <c r="G38" s="124"/>
      <c r="H38" s="124"/>
      <c r="I38" s="124"/>
      <c r="J38" s="124"/>
      <c r="K38" s="124"/>
      <c r="L38" s="124"/>
      <c r="M38" s="124"/>
      <c r="N38" s="124"/>
      <c r="O38" s="124"/>
      <c r="P38" s="124"/>
      <c r="Q38" s="124"/>
      <c r="R38" s="125">
        <f>IF(S2=1,7,IF(S2=2,8,IF(S2=3,9,IF(S2=4,10,IF(S2=5,11,IF(S2=6,12,S2-6))))))</f>
        <v>10</v>
      </c>
      <c r="S38" s="125"/>
      <c r="T38" s="125"/>
      <c r="U38" s="125">
        <f>IF(S2=1,8,IF(S2=2,9,IF(S2=3,10,IF(S2=4,11,IF(S2=5,12,S2-5)))))</f>
        <v>11</v>
      </c>
      <c r="V38" s="125"/>
      <c r="W38" s="125"/>
      <c r="X38" s="125">
        <f>IF(S2=1,9,IF(S2=2,10,IF(S2=3,11,IF(S2=4,12,S2-4))))</f>
        <v>12</v>
      </c>
      <c r="Y38" s="125"/>
      <c r="Z38" s="125"/>
      <c r="AA38" s="125">
        <f>IF(S2=1,10,IF(S2=2,11,IF(S2=3,12,S2-3)))</f>
        <v>1</v>
      </c>
      <c r="AB38" s="125"/>
      <c r="AC38" s="125"/>
      <c r="AD38" s="125">
        <f>IF(S2=1,11,IF(S2=2,12,S2-2))</f>
        <v>2</v>
      </c>
      <c r="AE38" s="125"/>
      <c r="AF38" s="125"/>
      <c r="AG38" s="125">
        <f>IF(S2=1,12,S2-1)</f>
        <v>3</v>
      </c>
      <c r="AH38" s="125"/>
      <c r="AI38" s="125"/>
      <c r="AJ38" s="123" t="s">
        <v>64</v>
      </c>
      <c r="AK38" s="123"/>
      <c r="AL38" s="50" t="s">
        <v>119</v>
      </c>
      <c r="AM38" s="50" t="s">
        <v>129</v>
      </c>
      <c r="AN38"/>
      <c r="AO38"/>
      <c r="AP38"/>
      <c r="AQ38"/>
    </row>
    <row r="39" spans="1:43" s="13" customFormat="1" ht="18" customHeight="1">
      <c r="A39" s="129" t="s">
        <v>123</v>
      </c>
      <c r="B39" s="129"/>
      <c r="C39" s="129"/>
      <c r="D39" s="70"/>
      <c r="E39" s="70"/>
      <c r="F39" s="130"/>
      <c r="G39" s="130"/>
      <c r="H39" s="130"/>
      <c r="I39" s="130"/>
      <c r="J39" s="130"/>
      <c r="K39" s="130"/>
      <c r="L39" s="130"/>
      <c r="M39" s="130"/>
      <c r="N39" s="130"/>
      <c r="O39" s="130"/>
      <c r="P39" s="130"/>
      <c r="Q39" s="130"/>
      <c r="R39" s="127">
        <f>SUM(R40:T44)</f>
        <v>0</v>
      </c>
      <c r="S39" s="127"/>
      <c r="T39" s="127"/>
      <c r="U39" s="127">
        <f>SUM(U40:W44)</f>
        <v>0</v>
      </c>
      <c r="V39" s="127"/>
      <c r="W39" s="127"/>
      <c r="X39" s="127">
        <f>SUM(X40:Z44)</f>
        <v>0</v>
      </c>
      <c r="Y39" s="127"/>
      <c r="Z39" s="127"/>
      <c r="AA39" s="127">
        <f>SUM(AA40:AC44)</f>
        <v>0</v>
      </c>
      <c r="AB39" s="127"/>
      <c r="AC39" s="127"/>
      <c r="AD39" s="127">
        <f>SUM(AD40:AF44)</f>
        <v>0</v>
      </c>
      <c r="AE39" s="127"/>
      <c r="AF39" s="127"/>
      <c r="AG39" s="127">
        <f>SUM(AG40:AI44)</f>
        <v>0</v>
      </c>
      <c r="AH39" s="127"/>
      <c r="AI39" s="127"/>
      <c r="AJ39" s="100">
        <f t="shared" ref="AJ39:AJ44" si="4">SUM(D39:AI39)</f>
        <v>0</v>
      </c>
      <c r="AK39" s="100"/>
      <c r="AL39" s="144" t="e">
        <f>ROUNDUP(((AJ39-AJ45-AJ46)+AJ45*0.5+AJ46*0.75)/AJ47,1)</f>
        <v>#DIV/0!</v>
      </c>
      <c r="AM39" s="144" t="e">
        <f>ROUND((2*AJ40+3*AJ41+4*AJ42+5*AJ43+6*AJ44)/AJ39,1)</f>
        <v>#DIV/0!</v>
      </c>
      <c r="AN39"/>
      <c r="AO39"/>
      <c r="AP39"/>
      <c r="AQ39"/>
    </row>
    <row r="40" spans="1:43" s="13" customFormat="1" ht="18" customHeight="1">
      <c r="A40" s="131" t="s">
        <v>124</v>
      </c>
      <c r="B40" s="132"/>
      <c r="C40" s="133"/>
      <c r="D40" s="69"/>
      <c r="E40" s="69"/>
      <c r="F40" s="128"/>
      <c r="G40" s="128"/>
      <c r="H40" s="128"/>
      <c r="I40" s="128"/>
      <c r="J40" s="128"/>
      <c r="K40" s="128"/>
      <c r="L40" s="128"/>
      <c r="M40" s="128"/>
      <c r="N40" s="128"/>
      <c r="O40" s="128"/>
      <c r="P40" s="128"/>
      <c r="Q40" s="128"/>
      <c r="R40" s="99"/>
      <c r="S40" s="99"/>
      <c r="T40" s="99"/>
      <c r="U40" s="99"/>
      <c r="V40" s="99"/>
      <c r="W40" s="99"/>
      <c r="X40" s="99"/>
      <c r="Y40" s="99"/>
      <c r="Z40" s="99"/>
      <c r="AA40" s="99"/>
      <c r="AB40" s="99"/>
      <c r="AC40" s="99"/>
      <c r="AD40" s="99"/>
      <c r="AE40" s="99"/>
      <c r="AF40" s="99"/>
      <c r="AG40" s="99"/>
      <c r="AH40" s="99"/>
      <c r="AI40" s="99"/>
      <c r="AJ40" s="100">
        <f t="shared" si="4"/>
        <v>0</v>
      </c>
      <c r="AK40" s="100"/>
      <c r="AL40" s="145"/>
      <c r="AM40" s="145"/>
      <c r="AN40"/>
      <c r="AO40"/>
      <c r="AP40"/>
      <c r="AQ40"/>
    </row>
    <row r="41" spans="1:43" s="13" customFormat="1" ht="18" customHeight="1">
      <c r="A41" s="131" t="s">
        <v>125</v>
      </c>
      <c r="B41" s="132"/>
      <c r="C41" s="133"/>
      <c r="D41" s="69"/>
      <c r="E41" s="69"/>
      <c r="F41" s="128"/>
      <c r="G41" s="128"/>
      <c r="H41" s="128"/>
      <c r="I41" s="128"/>
      <c r="J41" s="128"/>
      <c r="K41" s="128"/>
      <c r="L41" s="128"/>
      <c r="M41" s="128"/>
      <c r="N41" s="128"/>
      <c r="O41" s="128"/>
      <c r="P41" s="128"/>
      <c r="Q41" s="128"/>
      <c r="R41" s="99"/>
      <c r="S41" s="99"/>
      <c r="T41" s="99"/>
      <c r="U41" s="99"/>
      <c r="V41" s="99"/>
      <c r="W41" s="99"/>
      <c r="X41" s="99"/>
      <c r="Y41" s="99"/>
      <c r="Z41" s="99"/>
      <c r="AA41" s="99"/>
      <c r="AB41" s="99"/>
      <c r="AC41" s="99"/>
      <c r="AD41" s="99"/>
      <c r="AE41" s="99"/>
      <c r="AF41" s="99"/>
      <c r="AG41" s="99"/>
      <c r="AH41" s="99"/>
      <c r="AI41" s="99"/>
      <c r="AJ41" s="100">
        <f t="shared" si="4"/>
        <v>0</v>
      </c>
      <c r="AK41" s="100"/>
      <c r="AL41" s="145"/>
      <c r="AM41" s="145"/>
      <c r="AN41"/>
      <c r="AO41"/>
      <c r="AP41"/>
      <c r="AQ41"/>
    </row>
    <row r="42" spans="1:43" s="13" customFormat="1" ht="18" customHeight="1">
      <c r="A42" s="131" t="s">
        <v>126</v>
      </c>
      <c r="B42" s="132"/>
      <c r="C42" s="133"/>
      <c r="D42" s="69"/>
      <c r="E42" s="69"/>
      <c r="F42" s="128"/>
      <c r="G42" s="128"/>
      <c r="H42" s="128"/>
      <c r="I42" s="128"/>
      <c r="J42" s="128"/>
      <c r="K42" s="128"/>
      <c r="L42" s="128"/>
      <c r="M42" s="128"/>
      <c r="N42" s="128"/>
      <c r="O42" s="128"/>
      <c r="P42" s="128"/>
      <c r="Q42" s="128"/>
      <c r="R42" s="99"/>
      <c r="S42" s="99"/>
      <c r="T42" s="99"/>
      <c r="U42" s="99"/>
      <c r="V42" s="99"/>
      <c r="W42" s="99"/>
      <c r="X42" s="99"/>
      <c r="Y42" s="99"/>
      <c r="Z42" s="99"/>
      <c r="AA42" s="99"/>
      <c r="AB42" s="99"/>
      <c r="AC42" s="99"/>
      <c r="AD42" s="99"/>
      <c r="AE42" s="99"/>
      <c r="AF42" s="99"/>
      <c r="AG42" s="99"/>
      <c r="AH42" s="99"/>
      <c r="AI42" s="99"/>
      <c r="AJ42" s="100">
        <f t="shared" si="4"/>
        <v>0</v>
      </c>
      <c r="AK42" s="100"/>
      <c r="AL42" s="145"/>
      <c r="AM42" s="145"/>
      <c r="AN42"/>
      <c r="AO42"/>
      <c r="AP42"/>
      <c r="AQ42"/>
    </row>
    <row r="43" spans="1:43" s="13" customFormat="1" ht="18" customHeight="1">
      <c r="A43" s="131" t="s">
        <v>127</v>
      </c>
      <c r="B43" s="132"/>
      <c r="C43" s="133"/>
      <c r="D43" s="69"/>
      <c r="E43" s="69"/>
      <c r="F43" s="128"/>
      <c r="G43" s="128"/>
      <c r="H43" s="128"/>
      <c r="I43" s="128"/>
      <c r="J43" s="128"/>
      <c r="K43" s="128"/>
      <c r="L43" s="128"/>
      <c r="M43" s="128"/>
      <c r="N43" s="128"/>
      <c r="O43" s="128"/>
      <c r="P43" s="128"/>
      <c r="Q43" s="128"/>
      <c r="R43" s="99"/>
      <c r="S43" s="99"/>
      <c r="T43" s="99"/>
      <c r="U43" s="99"/>
      <c r="V43" s="99"/>
      <c r="W43" s="99"/>
      <c r="X43" s="99"/>
      <c r="Y43" s="99"/>
      <c r="Z43" s="99"/>
      <c r="AA43" s="99"/>
      <c r="AB43" s="99"/>
      <c r="AC43" s="99"/>
      <c r="AD43" s="99"/>
      <c r="AE43" s="99"/>
      <c r="AF43" s="99"/>
      <c r="AG43" s="99"/>
      <c r="AH43" s="99"/>
      <c r="AI43" s="99"/>
      <c r="AJ43" s="100">
        <f t="shared" si="4"/>
        <v>0</v>
      </c>
      <c r="AK43" s="100"/>
      <c r="AL43" s="145"/>
      <c r="AM43" s="145"/>
      <c r="AN43"/>
      <c r="AO43"/>
      <c r="AP43"/>
      <c r="AQ43"/>
    </row>
    <row r="44" spans="1:43" s="13" customFormat="1" ht="18" customHeight="1">
      <c r="A44" s="131" t="s">
        <v>128</v>
      </c>
      <c r="B44" s="132"/>
      <c r="C44" s="133"/>
      <c r="D44" s="69"/>
      <c r="E44" s="69"/>
      <c r="F44" s="128"/>
      <c r="G44" s="128"/>
      <c r="H44" s="128"/>
      <c r="I44" s="128"/>
      <c r="J44" s="128"/>
      <c r="K44" s="128"/>
      <c r="L44" s="128"/>
      <c r="M44" s="128"/>
      <c r="N44" s="128"/>
      <c r="O44" s="128"/>
      <c r="P44" s="128"/>
      <c r="Q44" s="128"/>
      <c r="R44" s="99"/>
      <c r="S44" s="99"/>
      <c r="T44" s="99"/>
      <c r="U44" s="99"/>
      <c r="V44" s="99"/>
      <c r="W44" s="99"/>
      <c r="X44" s="99"/>
      <c r="Y44" s="99"/>
      <c r="Z44" s="99"/>
      <c r="AA44" s="99"/>
      <c r="AB44" s="99"/>
      <c r="AC44" s="99"/>
      <c r="AD44" s="99"/>
      <c r="AE44" s="99"/>
      <c r="AF44" s="99"/>
      <c r="AG44" s="99"/>
      <c r="AH44" s="99"/>
      <c r="AI44" s="99"/>
      <c r="AJ44" s="100">
        <f t="shared" si="4"/>
        <v>0</v>
      </c>
      <c r="AK44" s="100"/>
      <c r="AL44" s="145"/>
      <c r="AM44" s="145"/>
      <c r="AN44"/>
      <c r="AO44"/>
      <c r="AP44"/>
      <c r="AQ44"/>
    </row>
    <row r="45" spans="1:43" s="13" customFormat="1" ht="18" customHeight="1">
      <c r="A45" s="53"/>
      <c r="B45" s="55" t="s">
        <v>155</v>
      </c>
      <c r="C45" s="54"/>
      <c r="D45" s="69"/>
      <c r="E45" s="69"/>
      <c r="F45" s="128"/>
      <c r="G45" s="128"/>
      <c r="H45" s="128"/>
      <c r="I45" s="128"/>
      <c r="J45" s="128"/>
      <c r="K45" s="128"/>
      <c r="L45" s="128"/>
      <c r="M45" s="128"/>
      <c r="N45" s="128"/>
      <c r="O45" s="128"/>
      <c r="P45" s="128"/>
      <c r="Q45" s="128"/>
      <c r="R45" s="99"/>
      <c r="S45" s="99"/>
      <c r="T45" s="99"/>
      <c r="U45" s="99"/>
      <c r="V45" s="99"/>
      <c r="W45" s="99"/>
      <c r="X45" s="99"/>
      <c r="Y45" s="99"/>
      <c r="Z45" s="99"/>
      <c r="AA45" s="99"/>
      <c r="AB45" s="99"/>
      <c r="AC45" s="99"/>
      <c r="AD45" s="99"/>
      <c r="AE45" s="99"/>
      <c r="AF45" s="99"/>
      <c r="AG45" s="99"/>
      <c r="AH45" s="99"/>
      <c r="AI45" s="99"/>
      <c r="AJ45" s="100">
        <f t="shared" ref="AJ45:AJ46" si="5">SUM(D45:AI45)</f>
        <v>0</v>
      </c>
      <c r="AK45" s="100"/>
      <c r="AL45" s="145"/>
      <c r="AM45" s="145"/>
      <c r="AN45"/>
      <c r="AO45"/>
      <c r="AP45"/>
      <c r="AQ45"/>
    </row>
    <row r="46" spans="1:43" s="13" customFormat="1" ht="18" customHeight="1">
      <c r="A46" s="53"/>
      <c r="B46" s="101" t="s">
        <v>156</v>
      </c>
      <c r="C46" s="102"/>
      <c r="D46" s="69"/>
      <c r="E46" s="69"/>
      <c r="F46" s="128"/>
      <c r="G46" s="128"/>
      <c r="H46" s="128"/>
      <c r="I46" s="128"/>
      <c r="J46" s="128"/>
      <c r="K46" s="128"/>
      <c r="L46" s="128"/>
      <c r="M46" s="128"/>
      <c r="N46" s="128"/>
      <c r="O46" s="128"/>
      <c r="P46" s="128"/>
      <c r="Q46" s="128"/>
      <c r="R46" s="99"/>
      <c r="S46" s="99"/>
      <c r="T46" s="99"/>
      <c r="U46" s="99"/>
      <c r="V46" s="99"/>
      <c r="W46" s="99"/>
      <c r="X46" s="99"/>
      <c r="Y46" s="99"/>
      <c r="Z46" s="99"/>
      <c r="AA46" s="99"/>
      <c r="AB46" s="99"/>
      <c r="AC46" s="99"/>
      <c r="AD46" s="99"/>
      <c r="AE46" s="99"/>
      <c r="AF46" s="99"/>
      <c r="AG46" s="99"/>
      <c r="AH46" s="99"/>
      <c r="AI46" s="99"/>
      <c r="AJ46" s="100">
        <f t="shared" si="5"/>
        <v>0</v>
      </c>
      <c r="AK46" s="100"/>
      <c r="AL46" s="145"/>
      <c r="AM46" s="145"/>
      <c r="AN46"/>
      <c r="AO46"/>
      <c r="AP46"/>
      <c r="AQ46"/>
    </row>
    <row r="47" spans="1:43" s="13" customFormat="1" ht="18" customHeight="1">
      <c r="A47" s="129" t="s">
        <v>117</v>
      </c>
      <c r="B47" s="129"/>
      <c r="C47" s="129"/>
      <c r="D47" s="69"/>
      <c r="E47" s="69"/>
      <c r="F47" s="128"/>
      <c r="G47" s="128"/>
      <c r="H47" s="128"/>
      <c r="I47" s="128"/>
      <c r="J47" s="128"/>
      <c r="K47" s="128"/>
      <c r="L47" s="128"/>
      <c r="M47" s="128"/>
      <c r="N47" s="128"/>
      <c r="O47" s="128"/>
      <c r="P47" s="128"/>
      <c r="Q47" s="128"/>
      <c r="R47" s="99"/>
      <c r="S47" s="99"/>
      <c r="T47" s="99"/>
      <c r="U47" s="99"/>
      <c r="V47" s="99"/>
      <c r="W47" s="99"/>
      <c r="X47" s="99"/>
      <c r="Y47" s="99"/>
      <c r="Z47" s="99"/>
      <c r="AA47" s="99"/>
      <c r="AB47" s="99"/>
      <c r="AC47" s="99"/>
      <c r="AD47" s="99"/>
      <c r="AE47" s="99"/>
      <c r="AF47" s="99"/>
      <c r="AG47" s="99"/>
      <c r="AH47" s="99"/>
      <c r="AI47" s="99"/>
      <c r="AJ47" s="100">
        <f>+SUM(D47:AI47)</f>
        <v>0</v>
      </c>
      <c r="AK47" s="100"/>
      <c r="AL47" s="146"/>
      <c r="AM47" s="146"/>
      <c r="AN47"/>
      <c r="AO47"/>
      <c r="AP47"/>
      <c r="AQ47"/>
    </row>
    <row r="48" spans="1:43" s="13" customFormat="1" ht="18" customHeight="1">
      <c r="A48" s="47" t="s">
        <v>157</v>
      </c>
      <c r="B48" s="47"/>
      <c r="C48" s="47"/>
      <c r="D48"/>
      <c r="E48"/>
      <c r="F48"/>
      <c r="G48"/>
      <c r="H48"/>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48"/>
      <c r="AH48" s="48"/>
      <c r="AI48" s="48"/>
      <c r="AJ48" s="49"/>
      <c r="AK48" s="11"/>
      <c r="AL48" s="10"/>
      <c r="AM48" s="10"/>
      <c r="AN48" s="12"/>
    </row>
    <row r="49" spans="1:40" s="13" customFormat="1" ht="5.15" customHeight="1">
      <c r="A49" s="47"/>
      <c r="B49" s="47"/>
      <c r="C49" s="47"/>
      <c r="D49"/>
      <c r="E49"/>
      <c r="F49"/>
      <c r="G49"/>
      <c r="H49"/>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48"/>
      <c r="AH49" s="48"/>
      <c r="AI49" s="48"/>
      <c r="AJ49" s="49"/>
      <c r="AK49" s="11"/>
      <c r="AL49" s="57"/>
      <c r="AM49" s="57"/>
      <c r="AN49" s="12"/>
    </row>
    <row r="50" spans="1:40" s="13" customFormat="1" ht="18" customHeight="1">
      <c r="A50" s="44" t="s">
        <v>118</v>
      </c>
      <c r="B50" s="11"/>
      <c r="D50" s="11"/>
      <c r="E50" s="11"/>
      <c r="F50" s="11"/>
      <c r="G50" s="11"/>
      <c r="H50" s="11"/>
      <c r="I50" s="11"/>
      <c r="J50" s="11"/>
      <c r="K50" s="11"/>
      <c r="L50" s="11"/>
      <c r="M50" s="11"/>
      <c r="N50" s="11"/>
      <c r="O50" s="11"/>
      <c r="P50" s="11"/>
      <c r="Q50" s="11"/>
      <c r="R50" s="11"/>
      <c r="S50" s="11"/>
      <c r="T50" s="11"/>
      <c r="U50" s="11"/>
      <c r="V50" s="11"/>
      <c r="W50" s="10"/>
      <c r="X50" s="11"/>
      <c r="Y50" s="11"/>
      <c r="Z50" s="11"/>
      <c r="AA50" s="11"/>
      <c r="AB50" s="11"/>
      <c r="AC50" s="11"/>
      <c r="AD50" s="11"/>
      <c r="AE50" s="11"/>
      <c r="AF50" s="11"/>
      <c r="AG50" s="48"/>
      <c r="AH50" s="48"/>
      <c r="AI50" s="48"/>
      <c r="AJ50" s="49"/>
      <c r="AK50" s="11"/>
      <c r="AL50" s="10"/>
      <c r="AM50" s="10"/>
      <c r="AN50" s="12"/>
    </row>
    <row r="51" spans="1:40" s="13" customFormat="1" ht="45" customHeight="1">
      <c r="A51" s="123" t="s">
        <v>112</v>
      </c>
      <c r="B51" s="123"/>
      <c r="C51" s="123" t="s">
        <v>25</v>
      </c>
      <c r="D51" s="123"/>
      <c r="E51" s="143" t="s">
        <v>153</v>
      </c>
      <c r="F51" s="143"/>
      <c r="G51" s="143"/>
      <c r="H51" s="143"/>
      <c r="I51"/>
      <c r="J51"/>
      <c r="K51"/>
      <c r="L51"/>
      <c r="M51"/>
      <c r="N51"/>
      <c r="O51"/>
      <c r="P51"/>
      <c r="Q51"/>
      <c r="R51"/>
      <c r="S51"/>
      <c r="T51"/>
      <c r="U51"/>
      <c r="W51" s="10"/>
      <c r="X51" s="11"/>
      <c r="Y51" s="11"/>
      <c r="Z51" s="11"/>
      <c r="AA51" s="11"/>
      <c r="AB51" s="11"/>
      <c r="AC51" s="11"/>
      <c r="AD51" s="11"/>
      <c r="AE51" s="11"/>
      <c r="AF51" s="11"/>
      <c r="AG51" s="48"/>
      <c r="AH51" s="48"/>
      <c r="AI51" s="48"/>
      <c r="AJ51" s="49"/>
      <c r="AK51" s="11"/>
      <c r="AL51" s="10"/>
      <c r="AM51" s="10"/>
      <c r="AN51" s="12"/>
    </row>
    <row r="52" spans="1:40" s="13" customFormat="1" ht="18" customHeight="1">
      <c r="A52" s="143" t="s">
        <v>120</v>
      </c>
      <c r="B52" s="143"/>
      <c r="C52" s="127" t="e">
        <f>ROUNDDOWN(IF(AL39&lt;=60,1,1+ROUNDUP((AL39-60)/40,0)),1)</f>
        <v>#DIV/0!</v>
      </c>
      <c r="D52" s="127"/>
      <c r="E52" s="127" t="e">
        <f>ROUNDDOWN(IF(AM39&lt;4,AL39/6,IF(AM39&lt;5,AL39/5,AL39/3)),1)</f>
        <v>#DIV/0!</v>
      </c>
      <c r="F52" s="127"/>
      <c r="G52" s="127"/>
      <c r="H52" s="127"/>
      <c r="I52"/>
      <c r="J52"/>
      <c r="K52"/>
      <c r="L52"/>
      <c r="M52"/>
      <c r="N52"/>
      <c r="O52"/>
      <c r="P52"/>
      <c r="Q52"/>
      <c r="R52"/>
      <c r="S52"/>
      <c r="T52"/>
      <c r="U52"/>
      <c r="W52" s="10"/>
      <c r="X52" s="11"/>
      <c r="Y52" s="11"/>
      <c r="Z52" s="11"/>
      <c r="AA52" s="11"/>
      <c r="AB52" s="11"/>
      <c r="AC52" s="11"/>
      <c r="AD52" s="11"/>
      <c r="AE52" s="11"/>
      <c r="AF52" s="11"/>
      <c r="AG52" s="48"/>
      <c r="AH52" s="48"/>
      <c r="AI52" s="48"/>
      <c r="AJ52" s="49"/>
      <c r="AK52" s="11"/>
      <c r="AL52" s="10"/>
      <c r="AM52" s="10"/>
      <c r="AN52" s="12"/>
    </row>
    <row r="53" spans="1:40" ht="21" customHeight="1">
      <c r="A53" s="14" t="s">
        <v>121</v>
      </c>
      <c r="B53" s="1"/>
      <c r="C53" s="5"/>
      <c r="D53" s="5"/>
      <c r="E53" s="5"/>
      <c r="F53" s="5"/>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5"/>
      <c r="AM53" s="5"/>
      <c r="AN53" s="4"/>
    </row>
    <row r="54" spans="1:40" ht="25" customHeight="1">
      <c r="A54" s="4"/>
      <c r="B54" s="22"/>
      <c r="C54" s="139" t="str">
        <f>IF(VLOOKUP($AK$1,選択肢!$A$1:$J$31,C59,FALSE)=0,"-",VLOOKUP($AK$1,選択肢!$A$1:$J$31,C59,FALSE))</f>
        <v>管理者</v>
      </c>
      <c r="D54" s="141"/>
      <c r="E54" s="142" t="str">
        <f>IF(VLOOKUP($AK$1,選択肢!$A$1:$J$31,E59,FALSE)=0,"-",VLOOKUP($AK$1,選択肢!$A$1:$J$31,E59,FALSE))</f>
        <v>サービス管理責任者</v>
      </c>
      <c r="F54" s="142"/>
      <c r="G54" s="142"/>
      <c r="H54" s="142"/>
      <c r="I54" s="139" t="str">
        <f>IF(VLOOKUP($AK$1,選択肢!$A$1:$J$31,I59,FALSE)=0,"-",VLOOKUP($AK$1,選択肢!$A$1:$J$31,I59,FALSE))</f>
        <v>医師</v>
      </c>
      <c r="J54" s="141"/>
      <c r="K54" s="141"/>
      <c r="L54" s="141"/>
      <c r="M54" s="141"/>
      <c r="N54" s="140"/>
      <c r="O54" s="139" t="str">
        <f>IF(VLOOKUP($AK$1,選択肢!$A$1:$J$31,O59,FALSE)=0,"-",VLOOKUP($AK$1,選択肢!$A$1:$J$31,O59,FALSE))</f>
        <v>看護職員</v>
      </c>
      <c r="P54" s="141"/>
      <c r="Q54" s="141"/>
      <c r="R54" s="141"/>
      <c r="S54" s="141"/>
      <c r="T54" s="140"/>
      <c r="U54" s="139" t="str">
        <f>IF(VLOOKUP($AK$1,選択肢!$A$1:$J$31,U59,FALSE)=0,"-",VLOOKUP($AK$1,選択肢!$A$1:$J$31,U59,FALSE))</f>
        <v>理学療法士</v>
      </c>
      <c r="V54" s="141"/>
      <c r="W54" s="141"/>
      <c r="X54" s="141"/>
      <c r="Y54" s="141"/>
      <c r="Z54" s="140"/>
      <c r="AA54" s="139" t="str">
        <f>IF(VLOOKUP($AK$1,選択肢!$A$1:$J$31,AA59,FALSE)=0,"-",VLOOKUP($AK$1,選択肢!$A$1:$J$31,AA59,FALSE))</f>
        <v>作業療法士</v>
      </c>
      <c r="AB54" s="141"/>
      <c r="AC54" s="141"/>
      <c r="AD54" s="141"/>
      <c r="AE54" s="141"/>
      <c r="AF54" s="140"/>
      <c r="AG54" s="142" t="str">
        <f>IF(VLOOKUP($AK$1,選択肢!$A$1:$J$31,AG59,FALSE)=0,"-",VLOOKUP($AK$1,選択肢!$A$1:$J$31,AG59,FALSE))</f>
        <v>言語聴覚士</v>
      </c>
      <c r="AH54" s="142"/>
      <c r="AI54" s="142"/>
      <c r="AJ54" s="142"/>
      <c r="AK54" s="142"/>
      <c r="AL54" s="142" t="str">
        <f>IF(VLOOKUP($AK$1,選択肢!$A$1:$J$31,AL59,FALSE)=0,"-",VLOOKUP($AK$1,選択肢!$A$1:$J$31,AL59,FALSE))</f>
        <v>生活支援員</v>
      </c>
      <c r="AM54" s="142"/>
      <c r="AN54" s="4"/>
    </row>
    <row r="55" spans="1:40" ht="18" customHeight="1">
      <c r="A55" s="4"/>
      <c r="B55" s="22"/>
      <c r="C55" s="46" t="s">
        <v>2</v>
      </c>
      <c r="D55" s="46" t="s">
        <v>3</v>
      </c>
      <c r="E55" s="45" t="s">
        <v>2</v>
      </c>
      <c r="F55" s="138" t="s">
        <v>3</v>
      </c>
      <c r="G55" s="138"/>
      <c r="H55" s="138"/>
      <c r="I55" s="135" t="s">
        <v>2</v>
      </c>
      <c r="J55" s="136"/>
      <c r="K55" s="137"/>
      <c r="L55" s="135" t="s">
        <v>3</v>
      </c>
      <c r="M55" s="136"/>
      <c r="N55" s="137"/>
      <c r="O55" s="135" t="s">
        <v>2</v>
      </c>
      <c r="P55" s="136"/>
      <c r="Q55" s="137"/>
      <c r="R55" s="135" t="s">
        <v>3</v>
      </c>
      <c r="S55" s="136"/>
      <c r="T55" s="137"/>
      <c r="U55" s="135" t="s">
        <v>2</v>
      </c>
      <c r="V55" s="136"/>
      <c r="W55" s="137"/>
      <c r="X55" s="135" t="s">
        <v>3</v>
      </c>
      <c r="Y55" s="136"/>
      <c r="Z55" s="137"/>
      <c r="AA55" s="135" t="s">
        <v>2</v>
      </c>
      <c r="AB55" s="136"/>
      <c r="AC55" s="137"/>
      <c r="AD55" s="135" t="s">
        <v>3</v>
      </c>
      <c r="AE55" s="136"/>
      <c r="AF55" s="137"/>
      <c r="AG55" s="135" t="s">
        <v>2</v>
      </c>
      <c r="AH55" s="136"/>
      <c r="AI55" s="137"/>
      <c r="AJ55" s="135" t="s">
        <v>3</v>
      </c>
      <c r="AK55" s="137"/>
      <c r="AL55" s="45" t="s">
        <v>1</v>
      </c>
      <c r="AM55" s="45" t="s">
        <v>0</v>
      </c>
      <c r="AN55" s="4"/>
    </row>
    <row r="56" spans="1:40" ht="18" customHeight="1">
      <c r="A56" s="4"/>
      <c r="B56" s="21" t="s">
        <v>18</v>
      </c>
      <c r="C56" s="45">
        <f>COUNTIFS($B$11:$B$31,C$54,$C$11:$C$31,"A",$E$11:$E$31,"*")</f>
        <v>0</v>
      </c>
      <c r="D56" s="45">
        <f>COUNTIFS($B$11:$B$31,C$54,$C$11:$C$31,"B",$E$11:$E$31,"*")</f>
        <v>0</v>
      </c>
      <c r="E56" s="45">
        <f>COUNTIFS($B$11:$B$31,E$54,$C$11:$C$31,"A",$E$11:$E$31,"*")</f>
        <v>0</v>
      </c>
      <c r="F56" s="135">
        <f>COUNTIFS($B$11:$B$31,E$54,$C$11:$C$31,"B",$E$11:$E$31,"*")</f>
        <v>0</v>
      </c>
      <c r="G56" s="136"/>
      <c r="H56" s="137"/>
      <c r="I56" s="135">
        <f>COUNTIFS($B$11:$B$31,I$54,$C$11:$C$31,"A",$E$11:$E$31,"*")</f>
        <v>0</v>
      </c>
      <c r="J56" s="136"/>
      <c r="K56" s="137"/>
      <c r="L56" s="135">
        <f>COUNTIFS($B$11:$B$31,I$54,$C$11:$C$31,"B",$E$11:$E$31,"*")</f>
        <v>0</v>
      </c>
      <c r="M56" s="136"/>
      <c r="N56" s="137"/>
      <c r="O56" s="135">
        <f>COUNTIFS($B$11:$B$31,O$54,$C$11:$C$31,"A",$E$11:$E$31,"*")</f>
        <v>0</v>
      </c>
      <c r="P56" s="136"/>
      <c r="Q56" s="137"/>
      <c r="R56" s="135">
        <f>COUNTIFS($B$11:$B$31,O$54,$C$11:$C$31,"B",$E$11:$E$31,"*")</f>
        <v>0</v>
      </c>
      <c r="S56" s="136"/>
      <c r="T56" s="137"/>
      <c r="U56" s="135">
        <f>COUNTIFS($B$11:$B$31,U$54,$C$11:$C$31,"A",$E$11:$E$31,"*")</f>
        <v>0</v>
      </c>
      <c r="V56" s="136"/>
      <c r="W56" s="137"/>
      <c r="X56" s="135">
        <f>COUNTIFS($B$11:$B$31,U$54,$C$11:$C$31,"B",$E$11:$E$31,"*")</f>
        <v>0</v>
      </c>
      <c r="Y56" s="136"/>
      <c r="Z56" s="137"/>
      <c r="AA56" s="135">
        <f>COUNTIFS($B$11:$B$31,AA$54,$C$11:$C$31,"A",$E$11:$E$31,"*")</f>
        <v>0</v>
      </c>
      <c r="AB56" s="136"/>
      <c r="AC56" s="137"/>
      <c r="AD56" s="135">
        <f>COUNTIFS($B$11:$B$31,AA$54,$C$11:$C$31,"B",$E$11:$E$31,"*")</f>
        <v>0</v>
      </c>
      <c r="AE56" s="136"/>
      <c r="AF56" s="137"/>
      <c r="AG56" s="135">
        <f>COUNTIFS($B$11:$B$31,AG$54,$C$11:$C$31,"A",$E$11:$E$31,"*")</f>
        <v>0</v>
      </c>
      <c r="AH56" s="136"/>
      <c r="AI56" s="137"/>
      <c r="AJ56" s="135">
        <f>COUNTIFS($B$11:$B$31,AG$54,$C$11:$C$31,"B",$E$11:$E$31,"*")</f>
        <v>0</v>
      </c>
      <c r="AK56" s="137"/>
      <c r="AL56" s="45">
        <f>COUNTIFS($B$11:$B$31,AL$54,$C$11:$C$31,"A",$E$11:$E$31,"*")</f>
        <v>0</v>
      </c>
      <c r="AM56" s="45">
        <f>COUNTIFS($B$11:$B$31,AL$54,$C$11:$C$31,"B",$E$11:$E$31,"*")</f>
        <v>0</v>
      </c>
      <c r="AN56" s="4"/>
    </row>
    <row r="57" spans="1:40" ht="18" customHeight="1">
      <c r="A57" s="4"/>
      <c r="B57" s="28" t="s">
        <v>19</v>
      </c>
      <c r="C57" s="45">
        <f>COUNTIFS($B$11:$B$31,C$54,$C$11:$C$31,"C",$E$11:$E$31,"*")</f>
        <v>0</v>
      </c>
      <c r="D57" s="45">
        <f>COUNTIFS($B$11:$B$31,C$54,$C$11:$C$31,"D",$E$11:$E$31,"*")</f>
        <v>0</v>
      </c>
      <c r="E57" s="45">
        <f>COUNTIFS($B$11:$B$31,E$54,$C$11:$C$31,"C",$E$11:$E$31,"*")</f>
        <v>0</v>
      </c>
      <c r="F57" s="135">
        <f>COUNTIFS($B$11:$B$31,E$54,$C$11:$C$31,"D",$E$11:$E$31,"*")</f>
        <v>0</v>
      </c>
      <c r="G57" s="136"/>
      <c r="H57" s="137"/>
      <c r="I57" s="135">
        <f>COUNTIFS($B$11:$B$31,I$54,$C$11:$C$31,"C",$E$11:$E$31,"*")</f>
        <v>0</v>
      </c>
      <c r="J57" s="136"/>
      <c r="K57" s="137"/>
      <c r="L57" s="135">
        <f>COUNTIFS($B$11:$B$31,I$54,$C$11:$C$31,"D",$E$11:$E$31,"*")</f>
        <v>0</v>
      </c>
      <c r="M57" s="136"/>
      <c r="N57" s="137"/>
      <c r="O57" s="135">
        <f>COUNTIFS($B$11:$B$31,O$54,$C$11:$C$31,"C",$E$11:$E$31,"*")</f>
        <v>0</v>
      </c>
      <c r="P57" s="136"/>
      <c r="Q57" s="137"/>
      <c r="R57" s="135">
        <f>COUNTIFS($B$11:$B$31,O$54,$C$11:$C$31,"D",$E$11:$E$31,"*")</f>
        <v>0</v>
      </c>
      <c r="S57" s="136"/>
      <c r="T57" s="137"/>
      <c r="U57" s="135">
        <f>COUNTIFS($B$11:$B$31,U$54,$C$11:$C$31,"C",$E$11:$E$31,"*")</f>
        <v>0</v>
      </c>
      <c r="V57" s="136"/>
      <c r="W57" s="137"/>
      <c r="X57" s="135">
        <f>COUNTIFS($B$11:$B$31,U$54,$C$11:$C$31,"D",$E$11:$E$31,"*")</f>
        <v>0</v>
      </c>
      <c r="Y57" s="136"/>
      <c r="Z57" s="137"/>
      <c r="AA57" s="135">
        <f>COUNTIFS($B$11:$B$31,AA$54,$C$11:$C$31,"C",$E$11:$E$31,"*")</f>
        <v>0</v>
      </c>
      <c r="AB57" s="136"/>
      <c r="AC57" s="137"/>
      <c r="AD57" s="135">
        <f>COUNTIFS($B$11:$B$31,AA$54,$C$11:$C$31,"D",$E$11:$E$31,"*")</f>
        <v>0</v>
      </c>
      <c r="AE57" s="136"/>
      <c r="AF57" s="137"/>
      <c r="AG57" s="135">
        <f>COUNTIFS($B$11:$B$31,AG$54,$C$11:$C$31,"C",$E$11:$E$31,"*")</f>
        <v>0</v>
      </c>
      <c r="AH57" s="136"/>
      <c r="AI57" s="137"/>
      <c r="AJ57" s="135">
        <f>COUNTIFS($B$11:$B$31,AG$54,$C$11:$C$31,"D",$E$11:$E$31,"*")</f>
        <v>0</v>
      </c>
      <c r="AK57" s="137"/>
      <c r="AL57" s="45">
        <f>COUNTIFS($B$11:$B$31,AL$54,$C$11:$C$31,"C",$E$11:$E$31,"*")</f>
        <v>0</v>
      </c>
      <c r="AM57" s="45">
        <f>COUNTIFS($B$11:$B$31,AL$54,$C$11:$C$31,"D",$E$11:$E$31,"*")</f>
        <v>0</v>
      </c>
      <c r="AN57" s="4"/>
    </row>
    <row r="58" spans="1:40" ht="25" customHeight="1">
      <c r="A58" s="4"/>
      <c r="B58" s="28" t="s">
        <v>111</v>
      </c>
      <c r="C58" s="139" t="str">
        <f>IF($AK$3="４週",SUMIFS($AK$11:$AK$31,$B$11:$B$31,C54)/4/$AH$5,IF($AK$3="歴月",SUMIFS($AK$11:$AK$31,$B$11:$B$31,C54)/$AL$5,"記載する期間を選択してください"))</f>
        <v>記載する期間を選択してください</v>
      </c>
      <c r="D58" s="140"/>
      <c r="E58" s="139" t="str">
        <f>IF($AK$3="４週",SUMIFS($AK$11:$AK$31,$B$11:$B$31,E54)/4/$AH$5,IF($AK$3="歴月",SUMIFS($AK$11:$AK$31,$B$11:$B$31,E54)/$AL$5,"記載する期間を選択してください"))</f>
        <v>記載する期間を選択してください</v>
      </c>
      <c r="F58" s="141"/>
      <c r="G58" s="141"/>
      <c r="H58" s="140"/>
      <c r="I58" s="139" t="str">
        <f>IF($AK$3="４週",SUMIFS($AK$11:$AK$31,$B$11:$B$31,I54)/4/$AH$5,IF($AK$3="歴月",SUMIFS($AK$11:$AK$31,$B$11:$B$31,I54)/$AL$5,"記載する期間を選択してください"))</f>
        <v>記載する期間を選択してください</v>
      </c>
      <c r="J58" s="141"/>
      <c r="K58" s="141"/>
      <c r="L58" s="141"/>
      <c r="M58" s="141"/>
      <c r="N58" s="140"/>
      <c r="O58" s="139" t="str">
        <f>IF($AK$3="４週",SUMIFS($AK$11:$AK$31,$B$11:$B$31,O54)/4/$AH$5,IF($AK$3="歴月",SUMIFS($AK$11:$AK$31,$B$11:$B$31,O54)/$AL$5,"記載する期間を選択してください"))</f>
        <v>記載する期間を選択してください</v>
      </c>
      <c r="P58" s="141"/>
      <c r="Q58" s="141"/>
      <c r="R58" s="141"/>
      <c r="S58" s="141"/>
      <c r="T58" s="140"/>
      <c r="U58" s="139" t="str">
        <f>IF($AK$3="４週",SUMIFS($AK$11:$AK$31,$B$11:$B$31,U54)/4/$AH$5,IF($AK$3="歴月",SUMIFS($AK$11:$AK$31,$B$11:$B$31,U54)/$AL$5,"記載する期間を選択してください"))</f>
        <v>記載する期間を選択してください</v>
      </c>
      <c r="V58" s="141"/>
      <c r="W58" s="141"/>
      <c r="X58" s="141"/>
      <c r="Y58" s="141"/>
      <c r="Z58" s="140"/>
      <c r="AA58" s="139" t="str">
        <f>IF($AK$3="４週",SUMIFS($AK$11:$AK$31,$B$11:$B$31,AA54)/4/$AH$5,IF($AK$3="歴月",SUMIFS($AK$11:$AK$31,$B$11:$B$31,AA54)/$AL$5,"記載する期間を選択してください"))</f>
        <v>記載する期間を選択してください</v>
      </c>
      <c r="AB58" s="141"/>
      <c r="AC58" s="141"/>
      <c r="AD58" s="141"/>
      <c r="AE58" s="141"/>
      <c r="AF58" s="140"/>
      <c r="AG58" s="139" t="str">
        <f>IF($AK$3="４週",SUMIFS($AK$11:$AK$31,$B$11:$B$31,AG54)/4/$AH$5,IF($AK$3="歴月",SUMIFS($AK$11:$AK$31,$B$11:$B$31,AG54)/$AL$5,"記載する期間を選択してください"))</f>
        <v>記載する期間を選択してください</v>
      </c>
      <c r="AH58" s="141"/>
      <c r="AI58" s="141"/>
      <c r="AJ58" s="141"/>
      <c r="AK58" s="140"/>
      <c r="AL58" s="139" t="str">
        <f>IF($AK$3="４週",SUMIFS($AK$11:$AK$31,$B$11:$B$31,AL54)/4/$AH$5,IF($AK$3="歴月",SUMIFS($AK$11:$AK$31,$B$11:$B$31,AL54)/$AL$5,"記載する期間を選択してください"))</f>
        <v>記載する期間を選択してください</v>
      </c>
      <c r="AM58" s="140"/>
      <c r="AN58" s="4"/>
    </row>
    <row r="59" spans="1:40" ht="5.15" customHeight="1">
      <c r="A59" s="4"/>
      <c r="B59" s="1"/>
      <c r="C59" s="24">
        <v>2</v>
      </c>
      <c r="D59" s="24"/>
      <c r="E59" s="24">
        <v>3</v>
      </c>
      <c r="F59" s="24"/>
      <c r="G59" s="24"/>
      <c r="H59" s="24"/>
      <c r="I59" s="24">
        <v>4</v>
      </c>
      <c r="J59" s="24"/>
      <c r="K59" s="24"/>
      <c r="L59" s="24"/>
      <c r="M59" s="24"/>
      <c r="N59" s="24"/>
      <c r="O59" s="24">
        <v>5</v>
      </c>
      <c r="P59" s="24"/>
      <c r="Q59" s="24"/>
      <c r="R59" s="24"/>
      <c r="S59" s="24"/>
      <c r="T59" s="24"/>
      <c r="U59" s="24">
        <v>6</v>
      </c>
      <c r="V59" s="24"/>
      <c r="W59" s="24"/>
      <c r="X59" s="24"/>
      <c r="Y59" s="24"/>
      <c r="Z59" s="24"/>
      <c r="AA59" s="24">
        <v>7</v>
      </c>
      <c r="AB59" s="24"/>
      <c r="AC59" s="24"/>
      <c r="AD59" s="24"/>
      <c r="AE59" s="24"/>
      <c r="AF59" s="24"/>
      <c r="AG59" s="24">
        <v>8</v>
      </c>
      <c r="AH59" s="24"/>
      <c r="AI59" s="24"/>
      <c r="AJ59" s="24"/>
      <c r="AK59" s="24"/>
      <c r="AL59" s="24">
        <v>9</v>
      </c>
      <c r="AM59" s="43"/>
      <c r="AN59" s="4"/>
    </row>
    <row r="60" spans="1:40" ht="15" customHeight="1">
      <c r="A60" s="31" t="s">
        <v>76</v>
      </c>
      <c r="B60" s="36"/>
      <c r="C60" s="37"/>
      <c r="D60" s="37"/>
      <c r="E60" s="37"/>
      <c r="F60" s="38"/>
      <c r="G60" s="37"/>
      <c r="H60" s="24"/>
      <c r="I60" s="24"/>
      <c r="J60" s="24"/>
      <c r="K60" s="24"/>
      <c r="L60" s="24"/>
      <c r="M60" s="24"/>
      <c r="N60" s="24"/>
      <c r="O60" s="24"/>
      <c r="P60" s="24"/>
      <c r="Q60" s="24"/>
      <c r="R60" s="24">
        <v>6</v>
      </c>
      <c r="S60" s="24"/>
      <c r="T60" s="24"/>
      <c r="U60" s="24"/>
      <c r="V60" s="24"/>
      <c r="W60" s="24"/>
      <c r="X60" s="24">
        <v>7</v>
      </c>
      <c r="Y60" s="24"/>
      <c r="Z60" s="24"/>
      <c r="AA60" s="24"/>
      <c r="AB60" s="24"/>
      <c r="AC60" s="24"/>
      <c r="AD60" s="24">
        <v>8</v>
      </c>
      <c r="AE60" s="24"/>
      <c r="AF60" s="24"/>
      <c r="AG60" s="25"/>
      <c r="AH60" s="25"/>
      <c r="AI60" s="25"/>
      <c r="AJ60" s="25">
        <v>9</v>
      </c>
      <c r="AK60" s="23"/>
      <c r="AL60" s="23"/>
      <c r="AM60" s="4"/>
    </row>
    <row r="61" spans="1:40" s="2" customFormat="1" ht="15" customHeight="1">
      <c r="A61" s="31" t="s">
        <v>77</v>
      </c>
      <c r="B61" s="30"/>
      <c r="C61" s="30"/>
      <c r="D61" s="30"/>
      <c r="E61" s="30"/>
      <c r="F61" s="30"/>
      <c r="G61" s="3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row>
    <row r="62" spans="1:40" s="2" customFormat="1" ht="15" customHeight="1">
      <c r="A62" s="31" t="s">
        <v>122</v>
      </c>
      <c r="B62" s="30"/>
      <c r="C62" s="30"/>
      <c r="D62" s="30"/>
      <c r="E62" s="30"/>
      <c r="F62" s="30"/>
      <c r="G62" s="3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40" s="2" customFormat="1" ht="15" customHeight="1">
      <c r="A63" s="31" t="s">
        <v>78</v>
      </c>
      <c r="B63" s="30"/>
      <c r="C63" s="30"/>
      <c r="D63" s="30"/>
      <c r="E63" s="30"/>
      <c r="F63" s="30"/>
      <c r="G63" s="3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row>
    <row r="64" spans="1:40" s="2" customFormat="1" ht="15" customHeight="1">
      <c r="A64" s="31" t="s">
        <v>79</v>
      </c>
      <c r="B64" s="30"/>
      <c r="C64" s="30"/>
      <c r="D64" s="30"/>
      <c r="E64" s="30"/>
      <c r="F64" s="30"/>
      <c r="G64" s="3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row>
    <row r="65" spans="1:7" ht="15" customHeight="1">
      <c r="A65" s="2" t="s">
        <v>80</v>
      </c>
      <c r="B65" s="39"/>
      <c r="C65" s="2"/>
      <c r="D65" s="2"/>
      <c r="E65" s="2"/>
      <c r="F65" s="2"/>
      <c r="G65" s="2"/>
    </row>
    <row r="66" spans="1:7" ht="15" customHeight="1">
      <c r="A66" s="2" t="s">
        <v>81</v>
      </c>
      <c r="B66" s="39"/>
      <c r="C66" s="2"/>
      <c r="D66" s="2"/>
      <c r="E66" s="2"/>
      <c r="F66" s="2"/>
      <c r="G66" s="2"/>
    </row>
    <row r="67" spans="1:7" ht="15" customHeight="1">
      <c r="A67" s="2"/>
      <c r="B67" s="21" t="s">
        <v>82</v>
      </c>
      <c r="C67" s="111" t="s">
        <v>83</v>
      </c>
      <c r="D67" s="111"/>
      <c r="E67" s="111"/>
      <c r="F67" s="2"/>
      <c r="G67" s="2"/>
    </row>
    <row r="68" spans="1:7" ht="15" customHeight="1">
      <c r="A68" s="2"/>
      <c r="B68" s="42" t="s">
        <v>100</v>
      </c>
      <c r="C68" s="134" t="s">
        <v>84</v>
      </c>
      <c r="D68" s="134"/>
      <c r="E68" s="134"/>
      <c r="F68" s="2"/>
      <c r="G68" s="2"/>
    </row>
    <row r="69" spans="1:7" ht="15" customHeight="1">
      <c r="A69" s="2"/>
      <c r="B69" s="42" t="s">
        <v>101</v>
      </c>
      <c r="C69" s="134" t="s">
        <v>85</v>
      </c>
      <c r="D69" s="134"/>
      <c r="E69" s="134"/>
      <c r="F69" s="2"/>
      <c r="G69" s="2"/>
    </row>
    <row r="70" spans="1:7" ht="15" customHeight="1">
      <c r="A70" s="2"/>
      <c r="B70" s="42" t="s">
        <v>102</v>
      </c>
      <c r="C70" s="134" t="s">
        <v>86</v>
      </c>
      <c r="D70" s="134"/>
      <c r="E70" s="134"/>
      <c r="F70" s="2"/>
      <c r="G70" s="2"/>
    </row>
    <row r="71" spans="1:7" ht="15" customHeight="1">
      <c r="A71" s="2"/>
      <c r="B71" s="42" t="s">
        <v>103</v>
      </c>
      <c r="C71" s="134" t="s">
        <v>87</v>
      </c>
      <c r="D71" s="134"/>
      <c r="E71" s="134"/>
      <c r="F71" s="2"/>
      <c r="G71" s="2"/>
    </row>
    <row r="72" spans="1:7" ht="15" customHeight="1">
      <c r="A72" s="2"/>
      <c r="B72" s="31" t="s">
        <v>88</v>
      </c>
      <c r="C72" s="2"/>
      <c r="D72" s="2"/>
      <c r="E72" s="2"/>
      <c r="F72" s="2"/>
      <c r="G72" s="2"/>
    </row>
    <row r="73" spans="1:7" ht="15" customHeight="1">
      <c r="A73" s="2"/>
      <c r="B73" s="31" t="s">
        <v>105</v>
      </c>
      <c r="C73" s="2"/>
      <c r="D73" s="2"/>
      <c r="E73" s="2"/>
      <c r="F73" s="2"/>
      <c r="G73" s="2"/>
    </row>
    <row r="74" spans="1:7" ht="15" customHeight="1">
      <c r="A74" s="2"/>
      <c r="B74" s="31" t="s">
        <v>89</v>
      </c>
      <c r="C74" s="2"/>
      <c r="D74" s="2"/>
      <c r="E74" s="2"/>
      <c r="F74" s="2"/>
      <c r="G74" s="2"/>
    </row>
    <row r="75" spans="1:7" ht="15" customHeight="1">
      <c r="A75" s="2" t="s">
        <v>90</v>
      </c>
      <c r="B75" s="39"/>
      <c r="C75" s="2"/>
      <c r="D75" s="2"/>
      <c r="E75" s="2"/>
      <c r="F75" s="2"/>
      <c r="G75" s="2"/>
    </row>
    <row r="76" spans="1:7" ht="15" customHeight="1">
      <c r="A76" s="2" t="s">
        <v>91</v>
      </c>
      <c r="B76" s="39"/>
      <c r="C76" s="2"/>
      <c r="D76" s="2"/>
      <c r="E76" s="2"/>
      <c r="F76" s="2"/>
      <c r="G76" s="2"/>
    </row>
    <row r="77" spans="1:7" ht="15" customHeight="1">
      <c r="A77" s="2" t="s">
        <v>106</v>
      </c>
      <c r="B77" s="39"/>
      <c r="C77" s="2"/>
      <c r="D77" s="2"/>
      <c r="E77" s="2"/>
      <c r="F77" s="2"/>
      <c r="G77" s="2"/>
    </row>
    <row r="78" spans="1:7" ht="15" customHeight="1">
      <c r="A78" s="2" t="s">
        <v>92</v>
      </c>
      <c r="B78" s="39"/>
      <c r="C78" s="2"/>
      <c r="D78" s="2"/>
      <c r="E78" s="2"/>
      <c r="F78" s="2"/>
      <c r="G78" s="2"/>
    </row>
    <row r="79" spans="1:7" ht="15" customHeight="1">
      <c r="A79" s="2" t="s">
        <v>158</v>
      </c>
      <c r="B79" s="39"/>
      <c r="C79" s="2"/>
      <c r="D79" s="2"/>
      <c r="E79" s="2"/>
      <c r="F79" s="2"/>
      <c r="G79" s="2"/>
    </row>
    <row r="80" spans="1:7" ht="15" customHeight="1">
      <c r="A80" s="2" t="s">
        <v>93</v>
      </c>
      <c r="B80" s="39"/>
      <c r="C80" s="2"/>
      <c r="D80" s="2"/>
      <c r="E80" s="2"/>
      <c r="F80" s="2"/>
      <c r="G80" s="2"/>
    </row>
    <row r="81" spans="1:7" ht="15" customHeight="1">
      <c r="A81" s="2" t="s">
        <v>94</v>
      </c>
      <c r="B81" s="39"/>
      <c r="C81" s="2"/>
      <c r="D81" s="2"/>
      <c r="E81" s="2"/>
      <c r="F81" s="2"/>
      <c r="G81" s="2"/>
    </row>
    <row r="82" spans="1:7" ht="15" customHeight="1">
      <c r="A82" s="2" t="s">
        <v>95</v>
      </c>
      <c r="B82" s="39"/>
      <c r="C82" s="2"/>
      <c r="D82" s="2"/>
      <c r="E82" s="2"/>
      <c r="F82" s="2"/>
      <c r="G82" s="2"/>
    </row>
    <row r="83" spans="1:7" ht="15" customHeight="1">
      <c r="A83" s="2" t="s">
        <v>96</v>
      </c>
      <c r="B83" s="39"/>
      <c r="C83" s="2"/>
      <c r="D83" s="2"/>
      <c r="E83" s="2"/>
      <c r="F83" s="2"/>
      <c r="G83" s="2"/>
    </row>
    <row r="84" spans="1:7" ht="15" customHeight="1">
      <c r="A84" s="2" t="s">
        <v>97</v>
      </c>
      <c r="B84" s="39"/>
      <c r="C84" s="2"/>
      <c r="D84" s="2"/>
      <c r="E84" s="2"/>
      <c r="F84" s="2"/>
      <c r="G84" s="2"/>
    </row>
    <row r="85" spans="1:7" ht="15" customHeight="1">
      <c r="A85" s="2" t="s">
        <v>98</v>
      </c>
      <c r="B85" s="39"/>
      <c r="C85" s="2"/>
      <c r="D85" s="2"/>
      <c r="E85" s="2"/>
      <c r="F85" s="2"/>
      <c r="G85" s="2"/>
    </row>
    <row r="86" spans="1:7" ht="15" customHeight="1">
      <c r="A86" s="2" t="s">
        <v>99</v>
      </c>
      <c r="B86" s="39"/>
      <c r="C86" s="2"/>
      <c r="D86" s="2"/>
      <c r="E86" s="2"/>
      <c r="F86" s="2"/>
      <c r="G86" s="2"/>
    </row>
    <row r="87" spans="1:7" ht="15" customHeight="1">
      <c r="A87" s="2" t="s">
        <v>104</v>
      </c>
      <c r="B87" s="39"/>
      <c r="C87" s="2"/>
      <c r="D87" s="2"/>
      <c r="E87" s="2"/>
      <c r="F87" s="2"/>
      <c r="G87" s="2"/>
    </row>
  </sheetData>
  <sheetProtection algorithmName="SHA-512" hashValue="dTfkL53Jl5lfmCs5DJ4a8kACjixWLn1TQ88o41inDX84b3BRKkHGxWxKD0T4I/838P8NeVctlHBoWHzpeg6MpQ==" saltValue="Md3GX4Kr3RSeOViOE6yaLA==" spinCount="100000" sheet="1" objects="1" scenarios="1" formatCells="0" insertRows="0"/>
  <mergeCells count="228">
    <mergeCell ref="AG55:AI55"/>
    <mergeCell ref="AG56:AI56"/>
    <mergeCell ref="AL58:AM58"/>
    <mergeCell ref="AJ40:AK40"/>
    <mergeCell ref="AJ41:AK41"/>
    <mergeCell ref="AJ42:AK42"/>
    <mergeCell ref="AJ43:AK43"/>
    <mergeCell ref="AJ44:AK44"/>
    <mergeCell ref="AG57:AI57"/>
    <mergeCell ref="AJ57:AK57"/>
    <mergeCell ref="AM39:AM47"/>
    <mergeCell ref="AG40:AI40"/>
    <mergeCell ref="AL54:AM54"/>
    <mergeCell ref="AG39:AI39"/>
    <mergeCell ref="AG47:AI47"/>
    <mergeCell ref="AG42:AI42"/>
    <mergeCell ref="AJ56:AK56"/>
    <mergeCell ref="AJ55:AK55"/>
    <mergeCell ref="AG54:AK54"/>
    <mergeCell ref="AJ39:AK39"/>
    <mergeCell ref="AL39:AL47"/>
    <mergeCell ref="U55:W55"/>
    <mergeCell ref="X55:Z55"/>
    <mergeCell ref="U56:W56"/>
    <mergeCell ref="AJ47:AK47"/>
    <mergeCell ref="AD39:AF39"/>
    <mergeCell ref="AA58:AF58"/>
    <mergeCell ref="AG58:AK58"/>
    <mergeCell ref="X56:Z56"/>
    <mergeCell ref="X43:Z43"/>
    <mergeCell ref="AD41:AF41"/>
    <mergeCell ref="AG41:AI41"/>
    <mergeCell ref="AA40:AC40"/>
    <mergeCell ref="AD40:AF40"/>
    <mergeCell ref="U58:Z58"/>
    <mergeCell ref="U57:W57"/>
    <mergeCell ref="U47:W47"/>
    <mergeCell ref="X47:Z47"/>
    <mergeCell ref="AA47:AC47"/>
    <mergeCell ref="AD47:AF47"/>
    <mergeCell ref="AA55:AC55"/>
    <mergeCell ref="AA54:AF54"/>
    <mergeCell ref="AA41:AC41"/>
    <mergeCell ref="AA42:AC42"/>
    <mergeCell ref="AD42:AF42"/>
    <mergeCell ref="I47:K47"/>
    <mergeCell ref="L47:N47"/>
    <mergeCell ref="AA44:AC44"/>
    <mergeCell ref="AD44:AF44"/>
    <mergeCell ref="AG44:AI44"/>
    <mergeCell ref="AA43:AC43"/>
    <mergeCell ref="AD43:AF43"/>
    <mergeCell ref="AG43:AI43"/>
    <mergeCell ref="U54:Z54"/>
    <mergeCell ref="I45:K45"/>
    <mergeCell ref="I46:K46"/>
    <mergeCell ref="L45:N45"/>
    <mergeCell ref="L46:N46"/>
    <mergeCell ref="O45:Q45"/>
    <mergeCell ref="O46:Q46"/>
    <mergeCell ref="R45:T45"/>
    <mergeCell ref="R46:T46"/>
    <mergeCell ref="U45:W45"/>
    <mergeCell ref="U46:W46"/>
    <mergeCell ref="X45:Z45"/>
    <mergeCell ref="X46:Z46"/>
    <mergeCell ref="AA45:AC45"/>
    <mergeCell ref="AA46:AC46"/>
    <mergeCell ref="AD45:AF45"/>
    <mergeCell ref="X42:Z42"/>
    <mergeCell ref="F41:H41"/>
    <mergeCell ref="I41:K41"/>
    <mergeCell ref="L41:N41"/>
    <mergeCell ref="O41:Q41"/>
    <mergeCell ref="R41:T41"/>
    <mergeCell ref="F44:H44"/>
    <mergeCell ref="I44:K44"/>
    <mergeCell ref="L44:N44"/>
    <mergeCell ref="F43:H43"/>
    <mergeCell ref="I43:K43"/>
    <mergeCell ref="L43:N43"/>
    <mergeCell ref="A52:B52"/>
    <mergeCell ref="C52:D52"/>
    <mergeCell ref="E52:H52"/>
    <mergeCell ref="A51:B51"/>
    <mergeCell ref="C51:D51"/>
    <mergeCell ref="A40:C40"/>
    <mergeCell ref="A41:C41"/>
    <mergeCell ref="A42:C42"/>
    <mergeCell ref="A43:C43"/>
    <mergeCell ref="A47:C47"/>
    <mergeCell ref="F47:H47"/>
    <mergeCell ref="E51:H51"/>
    <mergeCell ref="F45:H45"/>
    <mergeCell ref="F46:H46"/>
    <mergeCell ref="C58:D58"/>
    <mergeCell ref="E58:H58"/>
    <mergeCell ref="I58:N58"/>
    <mergeCell ref="O58:T58"/>
    <mergeCell ref="C54:D54"/>
    <mergeCell ref="C67:E67"/>
    <mergeCell ref="E54:H54"/>
    <mergeCell ref="I54:N54"/>
    <mergeCell ref="O54:T54"/>
    <mergeCell ref="O56:Q56"/>
    <mergeCell ref="R56:T56"/>
    <mergeCell ref="F57:H57"/>
    <mergeCell ref="I57:K57"/>
    <mergeCell ref="L57:N57"/>
    <mergeCell ref="O57:Q57"/>
    <mergeCell ref="R57:T57"/>
    <mergeCell ref="I55:K55"/>
    <mergeCell ref="L55:N55"/>
    <mergeCell ref="O55:Q55"/>
    <mergeCell ref="R55:T55"/>
    <mergeCell ref="C70:E70"/>
    <mergeCell ref="C71:E71"/>
    <mergeCell ref="F40:H40"/>
    <mergeCell ref="X57:Z57"/>
    <mergeCell ref="AA57:AC57"/>
    <mergeCell ref="AD57:AF57"/>
    <mergeCell ref="AA56:AC56"/>
    <mergeCell ref="AD56:AF56"/>
    <mergeCell ref="AD55:AF55"/>
    <mergeCell ref="F55:H55"/>
    <mergeCell ref="O40:Q40"/>
    <mergeCell ref="R40:T40"/>
    <mergeCell ref="U40:W40"/>
    <mergeCell ref="X40:Z40"/>
    <mergeCell ref="O43:Q43"/>
    <mergeCell ref="R43:T43"/>
    <mergeCell ref="U43:W43"/>
    <mergeCell ref="U41:W41"/>
    <mergeCell ref="X41:Z41"/>
    <mergeCell ref="C68:E68"/>
    <mergeCell ref="C69:E69"/>
    <mergeCell ref="F56:H56"/>
    <mergeCell ref="I56:K56"/>
    <mergeCell ref="L56:N56"/>
    <mergeCell ref="U39:W39"/>
    <mergeCell ref="X39:Z39"/>
    <mergeCell ref="AA39:AC39"/>
    <mergeCell ref="O47:Q47"/>
    <mergeCell ref="R47:T47"/>
    <mergeCell ref="I40:K40"/>
    <mergeCell ref="L40:N40"/>
    <mergeCell ref="A39:C39"/>
    <mergeCell ref="F39:H39"/>
    <mergeCell ref="I39:K39"/>
    <mergeCell ref="L39:N39"/>
    <mergeCell ref="O39:Q39"/>
    <mergeCell ref="R39:T39"/>
    <mergeCell ref="A44:C44"/>
    <mergeCell ref="F42:H42"/>
    <mergeCell ref="I42:K42"/>
    <mergeCell ref="L42:N42"/>
    <mergeCell ref="O42:Q42"/>
    <mergeCell ref="O44:Q44"/>
    <mergeCell ref="R44:T44"/>
    <mergeCell ref="U44:W44"/>
    <mergeCell ref="X44:Z44"/>
    <mergeCell ref="R42:T42"/>
    <mergeCell ref="U42:W42"/>
    <mergeCell ref="A32:E32"/>
    <mergeCell ref="AM32:AN33"/>
    <mergeCell ref="A33:E33"/>
    <mergeCell ref="A38:C38"/>
    <mergeCell ref="F38:H38"/>
    <mergeCell ref="I38:K38"/>
    <mergeCell ref="L38:N38"/>
    <mergeCell ref="O38:Q38"/>
    <mergeCell ref="AM28:AN28"/>
    <mergeCell ref="AJ38:AK38"/>
    <mergeCell ref="R38:T38"/>
    <mergeCell ref="U38:W38"/>
    <mergeCell ref="X38:Z38"/>
    <mergeCell ref="AA38:AC38"/>
    <mergeCell ref="AD38:AF38"/>
    <mergeCell ref="AG38:AI38"/>
    <mergeCell ref="AM29:AN29"/>
    <mergeCell ref="AM31:AN31"/>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6:AF46"/>
    <mergeCell ref="AG45:AI45"/>
    <mergeCell ref="AG46:AI46"/>
    <mergeCell ref="AJ45:AK45"/>
    <mergeCell ref="AJ46:AK46"/>
    <mergeCell ref="B46:C46"/>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26">
    <dataValidation type="list" allowBlank="1" showInputMessage="1" showErrorMessage="1" sqref="C11:C31"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8:I50 AL39:AM46 L48:L50 AJ39:AJ47" xr:uid="{00000000-0002-0000-0700-000002000000}"/>
    <dataValidation type="whole" operator="greaterThanOrEqual" allowBlank="1" showInputMessage="1" showErrorMessage="1" sqref="D39:F47 I39:I47 AD39:AD47 AA39:AA47 X39:X47 U39:U47 R39:R47 O39:O47 L39:L47 AG39:AG47"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1" xr:uid="{00000000-0002-0000-0700-000018000000}">
      <formula1>INDIRECT(AK1)</formula1>
    </dataValidation>
    <dataValidation type="list" allowBlank="1" showInputMessage="1" showErrorMessage="1" sqref="B30" xr:uid="{094D8D7A-467A-4F88-8FFC-A39216D622A7}">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2" manualBreakCount="2">
    <brk id="36" max="39" man="1"/>
    <brk id="74"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854A-A51A-4843-A502-2411F8AAA76B}">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51" t="s">
        <v>162</v>
      </c>
      <c r="AL1" s="151"/>
      <c r="AM1" s="151"/>
      <c r="AN1" s="151"/>
    </row>
    <row r="2" spans="1:40" ht="18" customHeight="1">
      <c r="A2" s="32"/>
      <c r="B2" s="7"/>
      <c r="C2" s="7"/>
      <c r="D2" s="7"/>
      <c r="E2" s="7"/>
      <c r="F2" s="7"/>
      <c r="G2" s="7"/>
      <c r="H2" s="7"/>
      <c r="I2" s="7"/>
      <c r="J2" s="7"/>
      <c r="K2" s="7"/>
      <c r="L2" s="7"/>
      <c r="M2" s="105">
        <v>2025</v>
      </c>
      <c r="N2" s="105"/>
      <c r="O2" s="105"/>
      <c r="P2" s="105"/>
      <c r="Q2" s="106" t="s">
        <v>60</v>
      </c>
      <c r="R2" s="106"/>
      <c r="S2" s="105">
        <v>4</v>
      </c>
      <c r="T2" s="105"/>
      <c r="U2" s="106" t="s">
        <v>61</v>
      </c>
      <c r="V2" s="106"/>
      <c r="W2" s="7"/>
      <c r="X2" s="7"/>
      <c r="Y2" s="7"/>
      <c r="Z2" s="32"/>
      <c r="AA2" s="32"/>
      <c r="AC2" s="27"/>
      <c r="AD2" s="7"/>
      <c r="AE2" s="7"/>
      <c r="AF2" s="7"/>
      <c r="AG2" s="7"/>
      <c r="AH2" s="7"/>
      <c r="AI2" s="27" t="s">
        <v>66</v>
      </c>
      <c r="AJ2" s="27"/>
      <c r="AK2" s="107"/>
      <c r="AL2" s="107"/>
      <c r="AM2" s="107"/>
      <c r="AN2" s="107"/>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08"/>
      <c r="AL3" s="108"/>
      <c r="AM3" s="108"/>
      <c r="AN3" s="108"/>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08"/>
      <c r="AL4" s="108"/>
      <c r="AM4" s="108"/>
      <c r="AN4" s="108"/>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50"/>
      <c r="AI5" s="150"/>
      <c r="AJ5" s="150"/>
      <c r="AK5" s="34" t="s">
        <v>67</v>
      </c>
      <c r="AL5" s="74"/>
      <c r="AM5" s="34" t="s">
        <v>68</v>
      </c>
      <c r="AN5" s="32"/>
    </row>
    <row r="6" spans="1:40" ht="10" customHeight="1">
      <c r="A6" s="32"/>
      <c r="B6" s="80"/>
      <c r="C6" s="80"/>
      <c r="D6" s="80"/>
      <c r="E6" s="80"/>
      <c r="F6" s="80"/>
      <c r="G6" s="80"/>
      <c r="H6" s="80"/>
      <c r="I6" s="80"/>
      <c r="J6" s="80"/>
      <c r="K6" s="80"/>
      <c r="L6" s="80"/>
      <c r="M6" s="80"/>
      <c r="N6" s="80"/>
      <c r="O6" s="80"/>
      <c r="P6" s="80"/>
      <c r="Q6" s="80"/>
      <c r="R6" s="80"/>
      <c r="S6" s="80"/>
      <c r="T6" s="80"/>
      <c r="U6" s="80"/>
      <c r="V6" s="80"/>
      <c r="W6" s="80"/>
      <c r="X6" s="7"/>
      <c r="Y6" s="7"/>
      <c r="Z6" s="7"/>
      <c r="AA6" s="7"/>
      <c r="AB6" s="7"/>
      <c r="AC6" s="7"/>
      <c r="AD6" s="7"/>
      <c r="AE6" s="7"/>
      <c r="AF6" s="7"/>
      <c r="AG6" s="7"/>
      <c r="AH6" s="7"/>
      <c r="AI6" s="7"/>
      <c r="AJ6" s="7"/>
      <c r="AK6" s="7"/>
      <c r="AL6" s="7"/>
      <c r="AM6" s="32"/>
      <c r="AN6" s="32"/>
    </row>
    <row r="7" spans="1:40" ht="15" customHeight="1">
      <c r="A7" s="149" t="s">
        <v>63</v>
      </c>
      <c r="B7" s="111" t="s">
        <v>72</v>
      </c>
      <c r="C7" s="112" t="s">
        <v>73</v>
      </c>
      <c r="D7" s="111" t="s">
        <v>74</v>
      </c>
      <c r="E7" s="115" t="s">
        <v>75</v>
      </c>
      <c r="F7" s="116" t="s">
        <v>107</v>
      </c>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t="s">
        <v>108</v>
      </c>
      <c r="AL7" s="118" t="s">
        <v>109</v>
      </c>
      <c r="AM7" s="119" t="s">
        <v>110</v>
      </c>
      <c r="AN7" s="119"/>
    </row>
    <row r="8" spans="1:40" ht="15" customHeight="1">
      <c r="A8" s="149"/>
      <c r="B8" s="111"/>
      <c r="C8" s="113"/>
      <c r="D8" s="111"/>
      <c r="E8" s="115"/>
      <c r="F8" s="111" t="s">
        <v>14</v>
      </c>
      <c r="G8" s="111"/>
      <c r="H8" s="111"/>
      <c r="I8" s="111"/>
      <c r="J8" s="111"/>
      <c r="K8" s="111"/>
      <c r="L8" s="111"/>
      <c r="M8" s="111" t="s">
        <v>15</v>
      </c>
      <c r="N8" s="111"/>
      <c r="O8" s="111"/>
      <c r="P8" s="111"/>
      <c r="Q8" s="111"/>
      <c r="R8" s="111"/>
      <c r="S8" s="111"/>
      <c r="T8" s="111" t="s">
        <v>16</v>
      </c>
      <c r="U8" s="111"/>
      <c r="V8" s="111"/>
      <c r="W8" s="111"/>
      <c r="X8" s="111"/>
      <c r="Y8" s="111"/>
      <c r="Z8" s="111"/>
      <c r="AA8" s="111" t="s">
        <v>17</v>
      </c>
      <c r="AB8" s="111"/>
      <c r="AC8" s="111"/>
      <c r="AD8" s="111"/>
      <c r="AE8" s="111"/>
      <c r="AF8" s="111"/>
      <c r="AG8" s="111"/>
      <c r="AH8" s="111" t="s">
        <v>20</v>
      </c>
      <c r="AI8" s="111"/>
      <c r="AJ8" s="111"/>
      <c r="AK8" s="117"/>
      <c r="AL8" s="118"/>
      <c r="AM8" s="119"/>
      <c r="AN8" s="119"/>
    </row>
    <row r="9" spans="1:40" ht="15" customHeight="1">
      <c r="A9" s="149"/>
      <c r="B9" s="111"/>
      <c r="C9" s="113"/>
      <c r="D9" s="111"/>
      <c r="E9" s="115"/>
      <c r="F9" s="81">
        <f>DATE($M$2,$S$2,1)</f>
        <v>45748</v>
      </c>
      <c r="G9" s="81">
        <f>DATE($M$2,$S$2,2)</f>
        <v>45749</v>
      </c>
      <c r="H9" s="81">
        <f>DATE($M$2,$S$2,3)</f>
        <v>45750</v>
      </c>
      <c r="I9" s="81">
        <f>DATE($M$2,$S$2,4)</f>
        <v>45751</v>
      </c>
      <c r="J9" s="81">
        <f>DATE($M$2,$S$2,5)</f>
        <v>45752</v>
      </c>
      <c r="K9" s="81">
        <f>DATE($M$2,$S$2,6)</f>
        <v>45753</v>
      </c>
      <c r="L9" s="81">
        <f>DATE($M$2,$S$2,7)</f>
        <v>45754</v>
      </c>
      <c r="M9" s="81">
        <f>DATE($M$2,$S$2,8)</f>
        <v>45755</v>
      </c>
      <c r="N9" s="81">
        <f>DATE($M$2,$S$2,9)</f>
        <v>45756</v>
      </c>
      <c r="O9" s="81">
        <f>DATE($M$2,$S$2,10)</f>
        <v>45757</v>
      </c>
      <c r="P9" s="81">
        <f>DATE($M$2,$S$2,11)</f>
        <v>45758</v>
      </c>
      <c r="Q9" s="81">
        <f>DATE($M$2,$S$2,12)</f>
        <v>45759</v>
      </c>
      <c r="R9" s="81">
        <f>DATE($M$2,$S$2,13)</f>
        <v>45760</v>
      </c>
      <c r="S9" s="81">
        <f>DATE($M$2,$S$2,14)</f>
        <v>45761</v>
      </c>
      <c r="T9" s="81">
        <f>DATE($M$2,$S$2,15)</f>
        <v>45762</v>
      </c>
      <c r="U9" s="81">
        <f>DATE($M$2,$S$2,16)</f>
        <v>45763</v>
      </c>
      <c r="V9" s="81">
        <f>DATE($M$2,$S$2,17)</f>
        <v>45764</v>
      </c>
      <c r="W9" s="81">
        <f>DATE($M$2,$S$2,18)</f>
        <v>45765</v>
      </c>
      <c r="X9" s="81">
        <f>DATE($M$2,$S$2,19)</f>
        <v>45766</v>
      </c>
      <c r="Y9" s="81">
        <f>DATE($M$2,$S$2,20)</f>
        <v>45767</v>
      </c>
      <c r="Z9" s="81">
        <f>DATE($M$2,$S$2,21)</f>
        <v>45768</v>
      </c>
      <c r="AA9" s="81">
        <f>DATE($M$2,$S$2,22)</f>
        <v>45769</v>
      </c>
      <c r="AB9" s="81">
        <f>DATE($M$2,$S$2,23)</f>
        <v>45770</v>
      </c>
      <c r="AC9" s="81">
        <f>DATE($M$2,$S$2,24)</f>
        <v>45771</v>
      </c>
      <c r="AD9" s="81">
        <f>DATE($M$2,$S$2,25)</f>
        <v>45772</v>
      </c>
      <c r="AE9" s="81">
        <f>DATE($M$2,$S$2,26)</f>
        <v>45773</v>
      </c>
      <c r="AF9" s="81">
        <f>DATE($M$2,$S$2,27)</f>
        <v>45774</v>
      </c>
      <c r="AG9" s="81">
        <f>DATE($M$2,$S$2,28)</f>
        <v>45775</v>
      </c>
      <c r="AH9" s="81">
        <f>IF(DAY(EOMONTH(F9,0))&lt;29,"",DATE($M$2,$S$2,29))</f>
        <v>45776</v>
      </c>
      <c r="AI9" s="81">
        <f>IF(DAY(EOMONTH(F9,0))&lt;30,"",DATE($M$2,$S$2,30))</f>
        <v>45777</v>
      </c>
      <c r="AJ9" s="81" t="str">
        <f>IF(DAY(EOMONTH(F9,0))&lt;31,"",DATE($M$2,$S$2,31))</f>
        <v/>
      </c>
      <c r="AK9" s="117"/>
      <c r="AL9" s="118"/>
      <c r="AM9" s="119"/>
      <c r="AN9" s="119"/>
    </row>
    <row r="10" spans="1:40" ht="15" customHeight="1">
      <c r="A10" s="149"/>
      <c r="B10" s="111"/>
      <c r="C10" s="114"/>
      <c r="D10" s="111"/>
      <c r="E10" s="115"/>
      <c r="F10" s="82">
        <f>DATE($M$2,$S$2,1)</f>
        <v>45748</v>
      </c>
      <c r="G10" s="82">
        <f>DATE($M$2,$S$2,2)</f>
        <v>45749</v>
      </c>
      <c r="H10" s="82">
        <f>DATE($M$2,$S$2,3)</f>
        <v>45750</v>
      </c>
      <c r="I10" s="82">
        <f>DATE($M$2,$S$2,4)</f>
        <v>45751</v>
      </c>
      <c r="J10" s="82">
        <f>DATE($M$2,$S$2,5)</f>
        <v>45752</v>
      </c>
      <c r="K10" s="82">
        <f>DATE($M$2,$S$2,6)</f>
        <v>45753</v>
      </c>
      <c r="L10" s="82">
        <f>DATE($M$2,$S$2,7)</f>
        <v>45754</v>
      </c>
      <c r="M10" s="82">
        <f>DATE($M$2,$S$2,8)</f>
        <v>45755</v>
      </c>
      <c r="N10" s="82">
        <f>DATE($M$2,$S$2,9)</f>
        <v>45756</v>
      </c>
      <c r="O10" s="82">
        <f>DATE($M$2,$S$2,10)</f>
        <v>45757</v>
      </c>
      <c r="P10" s="82">
        <f>DATE($M$2,$S$2,11)</f>
        <v>45758</v>
      </c>
      <c r="Q10" s="82">
        <f>DATE($M$2,$S$2,12)</f>
        <v>45759</v>
      </c>
      <c r="R10" s="82">
        <f>DATE($M$2,$S$2,13)</f>
        <v>45760</v>
      </c>
      <c r="S10" s="82">
        <f>DATE($M$2,$S$2,14)</f>
        <v>45761</v>
      </c>
      <c r="T10" s="82">
        <f>DATE($M$2,$S$2,15)</f>
        <v>45762</v>
      </c>
      <c r="U10" s="82">
        <f>DATE($M$2,$S$2,16)</f>
        <v>45763</v>
      </c>
      <c r="V10" s="82">
        <f>DATE($M$2,$S$2,17)</f>
        <v>45764</v>
      </c>
      <c r="W10" s="82">
        <f>DATE($M$2,$S$2,18)</f>
        <v>45765</v>
      </c>
      <c r="X10" s="82">
        <f>DATE($M$2,$S$2,19)</f>
        <v>45766</v>
      </c>
      <c r="Y10" s="82">
        <f>DATE($M$2,$S$2,20)</f>
        <v>45767</v>
      </c>
      <c r="Z10" s="82">
        <f>DATE($M$2,$S$2,21)</f>
        <v>45768</v>
      </c>
      <c r="AA10" s="82">
        <f>DATE($M$2,$S$2,22)</f>
        <v>45769</v>
      </c>
      <c r="AB10" s="82">
        <f>DATE($M$2,$S$2,23)</f>
        <v>45770</v>
      </c>
      <c r="AC10" s="82">
        <f>DATE($M$2,$S$2,24)</f>
        <v>45771</v>
      </c>
      <c r="AD10" s="82">
        <f>DATE($M$2,$S$2,25)</f>
        <v>45772</v>
      </c>
      <c r="AE10" s="82">
        <f>DATE($M$2,$S$2,26)</f>
        <v>45773</v>
      </c>
      <c r="AF10" s="82">
        <f>DATE($M$2,$S$2,27)</f>
        <v>45774</v>
      </c>
      <c r="AG10" s="82">
        <f>DATE($M$2,$S$2,28)</f>
        <v>45775</v>
      </c>
      <c r="AH10" s="82">
        <f>IF(DAY(EOMONTH(F10,0))&lt;29,"",DATE($M$2,$S$2,29))</f>
        <v>45776</v>
      </c>
      <c r="AI10" s="82">
        <f>IF(DAY(EOMONTH(F10,0))&lt;30,"",DATE($M$2,$S$2,30))</f>
        <v>45777</v>
      </c>
      <c r="AJ10" s="82" t="str">
        <f>IF(DAY(EOMONTH(F10,0))&lt;31,"",DATE($M$2,$S$2,31))</f>
        <v/>
      </c>
      <c r="AK10" s="117"/>
      <c r="AL10" s="118"/>
      <c r="AM10" s="119"/>
      <c r="AN10" s="119"/>
    </row>
    <row r="11" spans="1:40" ht="18" customHeight="1">
      <c r="A11" s="83">
        <v>1</v>
      </c>
      <c r="B11" s="65" t="s">
        <v>22</v>
      </c>
      <c r="C11" s="60"/>
      <c r="D11" s="66"/>
      <c r="E11" s="67"/>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15">
        <f t="shared" ref="AK11:AK30" si="0">+SUM(F11:AJ11)</f>
        <v>0</v>
      </c>
      <c r="AL11" s="16">
        <f t="shared" ref="AL11:AL30" si="1">IF($AK$3="４週",AK11/4,AK11/(DAY(EOMONTH($F$9,0))/7))</f>
        <v>0</v>
      </c>
      <c r="AM11" s="147"/>
      <c r="AN11" s="147"/>
    </row>
    <row r="12" spans="1:40" ht="18" customHeight="1">
      <c r="A12" s="83">
        <v>2</v>
      </c>
      <c r="B12" s="65"/>
      <c r="C12" s="60"/>
      <c r="D12" s="66"/>
      <c r="E12" s="67"/>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15">
        <f t="shared" si="0"/>
        <v>0</v>
      </c>
      <c r="AL12" s="16">
        <f t="shared" si="1"/>
        <v>0</v>
      </c>
      <c r="AM12" s="147"/>
      <c r="AN12" s="147"/>
    </row>
    <row r="13" spans="1:40" ht="18" customHeight="1">
      <c r="A13" s="83">
        <v>3</v>
      </c>
      <c r="B13" s="65"/>
      <c r="C13" s="60"/>
      <c r="D13" s="66"/>
      <c r="E13" s="67"/>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15">
        <f t="shared" si="0"/>
        <v>0</v>
      </c>
      <c r="AL13" s="16">
        <f t="shared" si="1"/>
        <v>0</v>
      </c>
      <c r="AM13" s="147"/>
      <c r="AN13" s="147"/>
    </row>
    <row r="14" spans="1:40" ht="18" customHeight="1">
      <c r="A14" s="83">
        <v>4</v>
      </c>
      <c r="B14" s="65"/>
      <c r="C14" s="60"/>
      <c r="D14" s="66"/>
      <c r="E14" s="67"/>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15">
        <f t="shared" si="0"/>
        <v>0</v>
      </c>
      <c r="AL14" s="16">
        <f t="shared" si="1"/>
        <v>0</v>
      </c>
      <c r="AM14" s="147"/>
      <c r="AN14" s="147"/>
    </row>
    <row r="15" spans="1:40" ht="18" customHeight="1">
      <c r="A15" s="83">
        <v>5</v>
      </c>
      <c r="B15" s="65"/>
      <c r="C15" s="60"/>
      <c r="D15" s="66"/>
      <c r="E15" s="67"/>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15">
        <f t="shared" si="0"/>
        <v>0</v>
      </c>
      <c r="AL15" s="16">
        <f t="shared" si="1"/>
        <v>0</v>
      </c>
      <c r="AM15" s="147"/>
      <c r="AN15" s="147"/>
    </row>
    <row r="16" spans="1:40" ht="18" customHeight="1">
      <c r="A16" s="83">
        <v>6</v>
      </c>
      <c r="B16" s="65"/>
      <c r="C16" s="60"/>
      <c r="D16" s="66"/>
      <c r="E16" s="67"/>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15">
        <f t="shared" si="0"/>
        <v>0</v>
      </c>
      <c r="AL16" s="16">
        <f t="shared" si="1"/>
        <v>0</v>
      </c>
      <c r="AM16" s="147"/>
      <c r="AN16" s="147"/>
    </row>
    <row r="17" spans="1:40" ht="18" customHeight="1">
      <c r="A17" s="83">
        <v>7</v>
      </c>
      <c r="B17" s="65"/>
      <c r="C17" s="60"/>
      <c r="D17" s="66"/>
      <c r="E17" s="67"/>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15">
        <f t="shared" si="0"/>
        <v>0</v>
      </c>
      <c r="AL17" s="16">
        <f t="shared" si="1"/>
        <v>0</v>
      </c>
      <c r="AM17" s="147"/>
      <c r="AN17" s="147"/>
    </row>
    <row r="18" spans="1:40" ht="18" customHeight="1">
      <c r="A18" s="83">
        <v>8</v>
      </c>
      <c r="B18" s="65"/>
      <c r="C18" s="60"/>
      <c r="D18" s="66"/>
      <c r="E18" s="67"/>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15">
        <f t="shared" si="0"/>
        <v>0</v>
      </c>
      <c r="AL18" s="16">
        <f t="shared" si="1"/>
        <v>0</v>
      </c>
      <c r="AM18" s="147"/>
      <c r="AN18" s="147"/>
    </row>
    <row r="19" spans="1:40" ht="18" customHeight="1">
      <c r="A19" s="83">
        <v>9</v>
      </c>
      <c r="B19" s="65"/>
      <c r="C19" s="60"/>
      <c r="D19" s="66"/>
      <c r="E19" s="67"/>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15">
        <f t="shared" si="0"/>
        <v>0</v>
      </c>
      <c r="AL19" s="16">
        <f t="shared" si="1"/>
        <v>0</v>
      </c>
      <c r="AM19" s="147"/>
      <c r="AN19" s="147"/>
    </row>
    <row r="20" spans="1:40" ht="18" customHeight="1">
      <c r="A20" s="83">
        <v>10</v>
      </c>
      <c r="B20" s="65"/>
      <c r="C20" s="60"/>
      <c r="D20" s="66"/>
      <c r="E20" s="67"/>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15">
        <f t="shared" si="0"/>
        <v>0</v>
      </c>
      <c r="AL20" s="16">
        <f t="shared" si="1"/>
        <v>0</v>
      </c>
      <c r="AM20" s="147"/>
      <c r="AN20" s="147"/>
    </row>
    <row r="21" spans="1:40" ht="18" customHeight="1">
      <c r="A21" s="83">
        <v>11</v>
      </c>
      <c r="B21" s="65"/>
      <c r="C21" s="60"/>
      <c r="D21" s="66"/>
      <c r="E21" s="67"/>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15">
        <f t="shared" si="0"/>
        <v>0</v>
      </c>
      <c r="AL21" s="16">
        <f t="shared" si="1"/>
        <v>0</v>
      </c>
      <c r="AM21" s="147"/>
      <c r="AN21" s="147"/>
    </row>
    <row r="22" spans="1:40" ht="18" customHeight="1">
      <c r="A22" s="83">
        <v>12</v>
      </c>
      <c r="B22" s="65"/>
      <c r="C22" s="60"/>
      <c r="D22" s="66"/>
      <c r="E22" s="67"/>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15">
        <f t="shared" si="0"/>
        <v>0</v>
      </c>
      <c r="AL22" s="16">
        <f t="shared" si="1"/>
        <v>0</v>
      </c>
      <c r="AM22" s="147"/>
      <c r="AN22" s="147"/>
    </row>
    <row r="23" spans="1:40" ht="18" customHeight="1">
      <c r="A23" s="83">
        <v>13</v>
      </c>
      <c r="B23" s="65"/>
      <c r="C23" s="60"/>
      <c r="D23" s="66"/>
      <c r="E23" s="67"/>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15">
        <f t="shared" si="0"/>
        <v>0</v>
      </c>
      <c r="AL23" s="16">
        <f t="shared" si="1"/>
        <v>0</v>
      </c>
      <c r="AM23" s="147"/>
      <c r="AN23" s="147"/>
    </row>
    <row r="24" spans="1:40" ht="18" customHeight="1">
      <c r="A24" s="83">
        <v>14</v>
      </c>
      <c r="B24" s="65"/>
      <c r="C24" s="60"/>
      <c r="D24" s="66"/>
      <c r="E24" s="67"/>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15">
        <f t="shared" si="0"/>
        <v>0</v>
      </c>
      <c r="AL24" s="16">
        <f t="shared" si="1"/>
        <v>0</v>
      </c>
      <c r="AM24" s="147"/>
      <c r="AN24" s="147"/>
    </row>
    <row r="25" spans="1:40" ht="18" customHeight="1">
      <c r="A25" s="83">
        <v>15</v>
      </c>
      <c r="B25" s="65"/>
      <c r="C25" s="60"/>
      <c r="D25" s="66"/>
      <c r="E25" s="67"/>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15">
        <f t="shared" si="0"/>
        <v>0</v>
      </c>
      <c r="AL25" s="16">
        <f t="shared" si="1"/>
        <v>0</v>
      </c>
      <c r="AM25" s="147"/>
      <c r="AN25" s="147"/>
    </row>
    <row r="26" spans="1:40" ht="18" customHeight="1">
      <c r="A26" s="83">
        <v>16</v>
      </c>
      <c r="B26" s="65"/>
      <c r="C26" s="60"/>
      <c r="D26" s="66"/>
      <c r="E26" s="67"/>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15">
        <f t="shared" si="0"/>
        <v>0</v>
      </c>
      <c r="AL26" s="16">
        <f t="shared" si="1"/>
        <v>0</v>
      </c>
      <c r="AM26" s="147"/>
      <c r="AN26" s="147"/>
    </row>
    <row r="27" spans="1:40" ht="18" customHeight="1">
      <c r="A27" s="83">
        <v>17</v>
      </c>
      <c r="B27" s="65"/>
      <c r="C27" s="60"/>
      <c r="D27" s="66"/>
      <c r="E27" s="67"/>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15">
        <f t="shared" si="0"/>
        <v>0</v>
      </c>
      <c r="AL27" s="16">
        <f t="shared" si="1"/>
        <v>0</v>
      </c>
      <c r="AM27" s="147"/>
      <c r="AN27" s="147"/>
    </row>
    <row r="28" spans="1:40" ht="18" customHeight="1">
      <c r="A28" s="83">
        <v>18</v>
      </c>
      <c r="B28" s="65"/>
      <c r="C28" s="60"/>
      <c r="D28" s="66"/>
      <c r="E28" s="67"/>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15">
        <f t="shared" si="0"/>
        <v>0</v>
      </c>
      <c r="AL28" s="16">
        <f t="shared" si="1"/>
        <v>0</v>
      </c>
      <c r="AM28" s="147"/>
      <c r="AN28" s="147"/>
    </row>
    <row r="29" spans="1:40" ht="18" customHeight="1">
      <c r="A29" s="83">
        <v>19</v>
      </c>
      <c r="B29" s="65"/>
      <c r="C29" s="60"/>
      <c r="D29" s="66"/>
      <c r="E29" s="67"/>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15">
        <f t="shared" si="0"/>
        <v>0</v>
      </c>
      <c r="AL29" s="16">
        <f t="shared" si="1"/>
        <v>0</v>
      </c>
      <c r="AM29" s="147"/>
      <c r="AN29" s="147"/>
    </row>
    <row r="30" spans="1:40" ht="18" customHeight="1">
      <c r="A30" s="95">
        <v>20</v>
      </c>
      <c r="B30" s="65"/>
      <c r="C30" s="60"/>
      <c r="D30" s="66"/>
      <c r="E30" s="67"/>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97">
        <f t="shared" si="0"/>
        <v>0</v>
      </c>
      <c r="AL30" s="98">
        <f t="shared" si="1"/>
        <v>0</v>
      </c>
      <c r="AM30" s="147"/>
      <c r="AN30" s="147"/>
    </row>
    <row r="31" spans="1:40" ht="18" customHeight="1">
      <c r="A31" s="83"/>
      <c r="B31" s="84"/>
      <c r="C31" s="85"/>
      <c r="D31" s="86"/>
      <c r="E31" s="87"/>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15">
        <f t="shared" ref="AK31" si="2">+SUM(F31:AJ31)</f>
        <v>0</v>
      </c>
      <c r="AL31" s="16">
        <f t="shared" ref="AL31" si="3">IF($AK$3="４週",AK31/4,AK31/(DAY(EOMONTH($F$9,0))/7))</f>
        <v>0</v>
      </c>
      <c r="AM31" s="148"/>
      <c r="AN31" s="148"/>
    </row>
    <row r="32" spans="1:40" ht="18" customHeight="1">
      <c r="A32" s="115" t="s">
        <v>4</v>
      </c>
      <c r="B32" s="120"/>
      <c r="C32" s="120"/>
      <c r="D32" s="120"/>
      <c r="E32" s="120"/>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49"/>
      <c r="AN32" s="149"/>
    </row>
    <row r="33" spans="1:40" ht="18" customHeight="1">
      <c r="A33" s="120" t="s">
        <v>6</v>
      </c>
      <c r="B33" s="120"/>
      <c r="C33" s="120"/>
      <c r="D33" s="120"/>
      <c r="E33" s="122"/>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17"/>
      <c r="AL33" s="18"/>
      <c r="AM33" s="149"/>
      <c r="AN33" s="149"/>
    </row>
    <row r="34" spans="1:40" ht="15" customHeight="1">
      <c r="A34" s="80"/>
      <c r="B34" s="80"/>
      <c r="C34" s="80"/>
      <c r="D34" s="80"/>
      <c r="E34" s="80"/>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80"/>
      <c r="AL34" s="80"/>
      <c r="AM34" s="32"/>
    </row>
    <row r="35" spans="1:40" ht="15" customHeight="1">
      <c r="A35" s="2" t="s">
        <v>76</v>
      </c>
      <c r="B35" s="89"/>
      <c r="C35" s="90"/>
      <c r="D35" s="90"/>
      <c r="E35" s="90"/>
      <c r="F35" s="91"/>
      <c r="G35" s="90"/>
      <c r="H35" s="92"/>
      <c r="I35" s="92"/>
      <c r="J35" s="92"/>
      <c r="K35" s="92"/>
      <c r="L35" s="92"/>
      <c r="M35" s="92"/>
      <c r="N35" s="92"/>
      <c r="O35" s="92"/>
      <c r="P35" s="92"/>
      <c r="Q35" s="92"/>
      <c r="R35" s="92">
        <v>6</v>
      </c>
      <c r="S35" s="92"/>
      <c r="T35" s="92"/>
      <c r="U35" s="92"/>
      <c r="V35" s="92"/>
      <c r="W35" s="92"/>
      <c r="X35" s="92">
        <v>7</v>
      </c>
      <c r="Y35" s="92"/>
      <c r="Z35" s="92"/>
      <c r="AA35" s="92"/>
      <c r="AB35" s="92"/>
      <c r="AC35" s="92"/>
      <c r="AD35" s="92">
        <v>8</v>
      </c>
      <c r="AE35" s="92"/>
      <c r="AF35" s="92"/>
      <c r="AG35" s="93"/>
      <c r="AH35" s="93"/>
      <c r="AI35" s="93"/>
      <c r="AJ35" s="93">
        <v>9</v>
      </c>
      <c r="AK35" s="94"/>
      <c r="AL35" s="94"/>
      <c r="AM35" s="32"/>
    </row>
    <row r="36" spans="1:40" s="2" customFormat="1" ht="15" customHeight="1">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122</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80</v>
      </c>
      <c r="B40" s="39"/>
      <c r="C40" s="2"/>
      <c r="D40" s="2"/>
      <c r="E40" s="2"/>
      <c r="F40" s="2"/>
      <c r="G40" s="2"/>
    </row>
    <row r="41" spans="1:40" ht="15" customHeight="1">
      <c r="A41" s="2" t="s">
        <v>81</v>
      </c>
      <c r="B41" s="39"/>
      <c r="C41" s="2"/>
      <c r="D41" s="2"/>
      <c r="E41" s="2"/>
      <c r="F41" s="2"/>
      <c r="G41" s="2"/>
    </row>
    <row r="42" spans="1:40" ht="15" customHeight="1">
      <c r="A42" s="2"/>
      <c r="B42" s="71" t="s">
        <v>82</v>
      </c>
      <c r="C42" s="111" t="s">
        <v>83</v>
      </c>
      <c r="D42" s="111"/>
      <c r="E42" s="111"/>
      <c r="F42" s="2"/>
      <c r="G42" s="2"/>
    </row>
    <row r="43" spans="1:40" ht="15" customHeight="1">
      <c r="A43" s="2"/>
      <c r="B43" s="42" t="s">
        <v>100</v>
      </c>
      <c r="C43" s="134" t="s">
        <v>84</v>
      </c>
      <c r="D43" s="134"/>
      <c r="E43" s="134"/>
      <c r="F43" s="2"/>
      <c r="G43" s="2"/>
    </row>
    <row r="44" spans="1:40" ht="15" customHeight="1">
      <c r="A44" s="2"/>
      <c r="B44" s="42" t="s">
        <v>101</v>
      </c>
      <c r="C44" s="134" t="s">
        <v>85</v>
      </c>
      <c r="D44" s="134"/>
      <c r="E44" s="134"/>
      <c r="F44" s="2"/>
      <c r="G44" s="2"/>
    </row>
    <row r="45" spans="1:40" ht="15" customHeight="1">
      <c r="A45" s="2"/>
      <c r="B45" s="42" t="s">
        <v>102</v>
      </c>
      <c r="C45" s="134" t="s">
        <v>86</v>
      </c>
      <c r="D45" s="134"/>
      <c r="E45" s="134"/>
      <c r="F45" s="2"/>
      <c r="G45" s="2"/>
    </row>
    <row r="46" spans="1:40" ht="15" customHeight="1">
      <c r="A46" s="2"/>
      <c r="B46" s="42" t="s">
        <v>103</v>
      </c>
      <c r="C46" s="134" t="s">
        <v>87</v>
      </c>
      <c r="D46" s="134"/>
      <c r="E46" s="134"/>
      <c r="F46" s="2"/>
      <c r="G46" s="2"/>
    </row>
    <row r="47" spans="1:40" ht="15" customHeight="1">
      <c r="A47" s="2"/>
      <c r="B47" s="2" t="s">
        <v>88</v>
      </c>
      <c r="C47" s="2"/>
      <c r="D47" s="2"/>
      <c r="E47" s="2"/>
      <c r="F47" s="2"/>
      <c r="G47" s="2"/>
    </row>
    <row r="48" spans="1:40" ht="15" customHeight="1">
      <c r="A48" s="2"/>
      <c r="B48" s="2" t="s">
        <v>105</v>
      </c>
      <c r="C48" s="2"/>
      <c r="D48" s="2"/>
      <c r="E48" s="2"/>
      <c r="F48" s="2"/>
      <c r="G48" s="2"/>
    </row>
    <row r="49" spans="1:7" ht="15" customHeight="1">
      <c r="A49" s="2"/>
      <c r="B49" s="2" t="s">
        <v>89</v>
      </c>
      <c r="C49" s="2"/>
      <c r="D49" s="2"/>
      <c r="E49" s="2"/>
      <c r="F49" s="2"/>
      <c r="G49" s="2"/>
    </row>
    <row r="50" spans="1:7" ht="15" customHeight="1">
      <c r="A50" s="2" t="s">
        <v>90</v>
      </c>
      <c r="B50" s="39"/>
      <c r="C50" s="2"/>
      <c r="D50" s="2"/>
      <c r="E50" s="2"/>
      <c r="F50" s="2"/>
      <c r="G50" s="2"/>
    </row>
    <row r="51" spans="1:7" ht="15" customHeight="1">
      <c r="A51" s="2" t="s">
        <v>91</v>
      </c>
      <c r="B51" s="39"/>
      <c r="C51" s="2"/>
      <c r="D51" s="2"/>
      <c r="E51" s="2"/>
      <c r="F51" s="2"/>
      <c r="G51" s="2"/>
    </row>
    <row r="52" spans="1:7" ht="15" customHeight="1">
      <c r="A52" s="2" t="s">
        <v>106</v>
      </c>
      <c r="B52" s="39"/>
      <c r="C52" s="2"/>
      <c r="D52" s="2"/>
      <c r="E52" s="2"/>
      <c r="F52" s="2"/>
      <c r="G52" s="2"/>
    </row>
    <row r="53" spans="1:7" ht="15" customHeight="1">
      <c r="A53" s="2" t="s">
        <v>92</v>
      </c>
      <c r="B53" s="39"/>
      <c r="C53" s="2"/>
      <c r="D53" s="2"/>
      <c r="E53" s="2"/>
      <c r="F53" s="2"/>
      <c r="G53" s="2"/>
    </row>
    <row r="54" spans="1:7" ht="15" customHeight="1">
      <c r="A54" s="2" t="s">
        <v>158</v>
      </c>
      <c r="B54" s="39"/>
      <c r="C54" s="2"/>
      <c r="D54" s="2"/>
      <c r="E54" s="2"/>
      <c r="F54" s="2"/>
      <c r="G54" s="2"/>
    </row>
    <row r="55" spans="1:7" ht="15" customHeight="1">
      <c r="A55" s="2" t="s">
        <v>93</v>
      </c>
      <c r="B55" s="39"/>
      <c r="C55" s="2"/>
      <c r="D55" s="2"/>
      <c r="E55" s="2"/>
      <c r="F55" s="2"/>
      <c r="G55" s="2"/>
    </row>
    <row r="56" spans="1:7" ht="15" customHeight="1">
      <c r="A56" s="2" t="s">
        <v>94</v>
      </c>
      <c r="B56" s="39"/>
      <c r="C56" s="2"/>
      <c r="D56" s="2"/>
      <c r="E56" s="2"/>
      <c r="F56" s="2"/>
      <c r="G56" s="2"/>
    </row>
    <row r="57" spans="1:7" ht="15" customHeight="1">
      <c r="A57" s="2" t="s">
        <v>95</v>
      </c>
      <c r="B57" s="39"/>
      <c r="C57" s="2"/>
      <c r="D57" s="2"/>
      <c r="E57" s="2"/>
      <c r="F57" s="2"/>
      <c r="G57" s="2"/>
    </row>
    <row r="58" spans="1:7" ht="15" customHeight="1">
      <c r="A58" s="2" t="s">
        <v>96</v>
      </c>
      <c r="B58" s="39"/>
      <c r="C58" s="2"/>
      <c r="D58" s="2"/>
      <c r="E58" s="2"/>
      <c r="F58" s="2"/>
      <c r="G58" s="2"/>
    </row>
    <row r="59" spans="1:7" ht="15" customHeight="1">
      <c r="A59" s="2" t="s">
        <v>97</v>
      </c>
      <c r="B59" s="39"/>
      <c r="C59" s="2"/>
      <c r="D59" s="2"/>
      <c r="E59" s="2"/>
      <c r="F59" s="2"/>
      <c r="G59" s="2"/>
    </row>
    <row r="60" spans="1:7" ht="15" customHeight="1">
      <c r="A60" s="2" t="s">
        <v>98</v>
      </c>
      <c r="B60" s="39"/>
      <c r="C60" s="2"/>
      <c r="D60" s="2"/>
      <c r="E60" s="2"/>
      <c r="F60" s="2"/>
      <c r="G60" s="2"/>
    </row>
    <row r="61" spans="1:7" ht="15" customHeight="1">
      <c r="A61" s="2" t="s">
        <v>99</v>
      </c>
      <c r="B61" s="39"/>
      <c r="C61" s="2"/>
      <c r="D61" s="2"/>
      <c r="E61" s="2"/>
      <c r="F61" s="2"/>
      <c r="G61" s="2"/>
    </row>
    <row r="62" spans="1:7" ht="15" customHeight="1">
      <c r="A62" s="2" t="s">
        <v>104</v>
      </c>
      <c r="B62" s="39"/>
      <c r="C62" s="2"/>
      <c r="D62" s="2"/>
      <c r="E62" s="2"/>
      <c r="F62" s="2"/>
      <c r="G62" s="2"/>
    </row>
  </sheetData>
  <sheetProtection algorithmName="SHA-512" hashValue="zUkc7K2Z8xtSo36Eapmwy6RUWoPLkOb2OMEyJpxiVlrD1Bc3NHEcIjmOFo/uEjKr2JfUuGMcuKfZhI0/d7zO3A==" saltValue="2D4MppU9lECmsc4FOZaPrg==" spinCount="100000" sheet="1" objects="1" scenarios="1" formatCells="0" insertRows="0"/>
  <mergeCells count="52">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29:AN29"/>
    <mergeCell ref="AM30:AN30"/>
    <mergeCell ref="AM31:AN31"/>
    <mergeCell ref="A32:E32"/>
    <mergeCell ref="AM32:AN33"/>
    <mergeCell ref="A33:E33"/>
    <mergeCell ref="C42:E42"/>
    <mergeCell ref="C43:E43"/>
    <mergeCell ref="C44:E44"/>
    <mergeCell ref="C45:E45"/>
    <mergeCell ref="C46:E46"/>
  </mergeCells>
  <phoneticPr fontId="23"/>
  <dataValidations count="3">
    <dataValidation type="list" allowBlank="1" showInputMessage="1" showErrorMessage="1" sqref="C11:C31" xr:uid="{9CB35EFF-D0E4-48EC-95EF-F1F9AAEEE500}">
      <formula1>"A,B,C,D"</formula1>
    </dataValidation>
    <dataValidation type="list" allowBlank="1" showInputMessage="1" showErrorMessage="1" sqref="AK3:AN3" xr:uid="{46FA9BC0-E050-4B13-8695-C7CB3956DD0D}">
      <formula1>"４週,歴月"</formula1>
    </dataValidation>
    <dataValidation type="list" allowBlank="1" showInputMessage="1" showErrorMessage="1" sqref="AK4:AN4" xr:uid="{3D38FE1D-7921-4D93-91F2-82E1E2D57402}">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1"/>
  <sheetViews>
    <sheetView workbookViewId="0">
      <selection activeCell="F12" sqref="F12"/>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62</v>
      </c>
      <c r="B1" t="s">
        <v>51</v>
      </c>
      <c r="C1" t="s">
        <v>52</v>
      </c>
      <c r="D1" t="s">
        <v>53</v>
      </c>
      <c r="E1" t="s">
        <v>54</v>
      </c>
      <c r="F1" t="s">
        <v>55</v>
      </c>
      <c r="G1" t="s">
        <v>56</v>
      </c>
      <c r="H1" t="s">
        <v>57</v>
      </c>
      <c r="I1" t="s">
        <v>58</v>
      </c>
      <c r="J1" t="s">
        <v>59</v>
      </c>
      <c r="K1" t="s">
        <v>148</v>
      </c>
    </row>
    <row r="2" spans="1:13">
      <c r="A2" t="s">
        <v>152</v>
      </c>
      <c r="B2" t="s">
        <v>22</v>
      </c>
      <c r="C2" t="s">
        <v>23</v>
      </c>
      <c r="D2" t="s">
        <v>24</v>
      </c>
    </row>
    <row r="3" spans="1:13">
      <c r="A3" t="s">
        <v>149</v>
      </c>
      <c r="B3" t="s">
        <v>22</v>
      </c>
      <c r="C3" t="s">
        <v>23</v>
      </c>
      <c r="D3" t="s">
        <v>24</v>
      </c>
    </row>
    <row r="4" spans="1:13">
      <c r="A4" t="s">
        <v>150</v>
      </c>
      <c r="B4" t="s">
        <v>22</v>
      </c>
      <c r="C4" t="s">
        <v>23</v>
      </c>
      <c r="D4" t="s">
        <v>24</v>
      </c>
    </row>
    <row r="5" spans="1:13">
      <c r="A5" t="s">
        <v>151</v>
      </c>
      <c r="B5" t="s">
        <v>22</v>
      </c>
      <c r="C5" t="s">
        <v>23</v>
      </c>
      <c r="D5" t="s">
        <v>24</v>
      </c>
    </row>
    <row r="6" spans="1:13">
      <c r="A6" s="52" t="s">
        <v>13</v>
      </c>
      <c r="B6" s="52" t="s">
        <v>22</v>
      </c>
      <c r="C6" s="52" t="s">
        <v>25</v>
      </c>
      <c r="D6" s="52" t="s">
        <v>26</v>
      </c>
      <c r="E6" s="52" t="s">
        <v>27</v>
      </c>
      <c r="F6" s="52" t="s">
        <v>28</v>
      </c>
      <c r="G6" s="51"/>
      <c r="H6" s="52"/>
      <c r="I6" s="52"/>
      <c r="J6" s="52"/>
    </row>
    <row r="7" spans="1:13">
      <c r="A7" s="52" t="s">
        <v>5</v>
      </c>
      <c r="B7" s="52" t="s">
        <v>22</v>
      </c>
      <c r="C7" s="52" t="s">
        <v>25</v>
      </c>
      <c r="D7" s="52" t="s">
        <v>26</v>
      </c>
      <c r="E7" s="52" t="s">
        <v>27</v>
      </c>
      <c r="F7" s="52" t="s">
        <v>29</v>
      </c>
      <c r="G7" s="52" t="s">
        <v>30</v>
      </c>
      <c r="H7" s="52" t="s">
        <v>145</v>
      </c>
      <c r="I7" s="52" t="s">
        <v>28</v>
      </c>
      <c r="J7" s="52" t="s">
        <v>159</v>
      </c>
      <c r="K7" s="51"/>
      <c r="L7" s="51"/>
    </row>
    <row r="8" spans="1:13">
      <c r="A8" s="52" t="s">
        <v>130</v>
      </c>
      <c r="B8" s="52" t="s">
        <v>22</v>
      </c>
      <c r="C8" s="52" t="s">
        <v>28</v>
      </c>
      <c r="D8" s="51"/>
      <c r="E8" s="51"/>
      <c r="F8" s="51"/>
      <c r="G8" s="51"/>
      <c r="H8" s="51"/>
      <c r="I8" s="51"/>
      <c r="J8" s="51"/>
      <c r="K8" s="51"/>
      <c r="L8" s="51"/>
      <c r="M8" s="51"/>
    </row>
    <row r="9" spans="1:13">
      <c r="A9" s="52" t="s">
        <v>131</v>
      </c>
      <c r="B9" s="52" t="s">
        <v>22</v>
      </c>
      <c r="C9" s="52" t="s">
        <v>28</v>
      </c>
      <c r="D9" s="52"/>
      <c r="E9" s="52"/>
      <c r="F9" s="52"/>
      <c r="G9" s="52"/>
      <c r="H9" s="52"/>
      <c r="I9" s="52"/>
      <c r="J9" s="52"/>
    </row>
    <row r="10" spans="1:13">
      <c r="A10" s="52" t="s">
        <v>132</v>
      </c>
      <c r="B10" s="52" t="s">
        <v>22</v>
      </c>
      <c r="C10" s="52" t="s">
        <v>28</v>
      </c>
      <c r="D10" s="52"/>
      <c r="E10" s="52"/>
      <c r="F10" s="52"/>
      <c r="G10" s="52"/>
      <c r="H10" s="52"/>
      <c r="I10" s="52"/>
      <c r="J10" s="52"/>
    </row>
    <row r="11" spans="1:13">
      <c r="A11" s="52" t="s">
        <v>12</v>
      </c>
      <c r="B11" s="52" t="s">
        <v>22</v>
      </c>
      <c r="C11" s="52" t="s">
        <v>23</v>
      </c>
      <c r="D11" s="52"/>
      <c r="E11" s="52"/>
      <c r="F11" s="52"/>
      <c r="G11" s="52"/>
      <c r="H11" s="52"/>
      <c r="I11" s="52"/>
      <c r="J11" s="52"/>
    </row>
    <row r="12" spans="1:13">
      <c r="A12" s="52" t="s">
        <v>133</v>
      </c>
      <c r="B12" s="52" t="s">
        <v>22</v>
      </c>
      <c r="C12" s="52" t="s">
        <v>25</v>
      </c>
      <c r="D12" s="52" t="s">
        <v>37</v>
      </c>
      <c r="E12" s="52" t="s">
        <v>28</v>
      </c>
      <c r="F12" s="52" t="s">
        <v>159</v>
      </c>
      <c r="G12" s="52"/>
      <c r="H12" s="52"/>
      <c r="I12" s="52"/>
      <c r="J12" s="52"/>
    </row>
    <row r="13" spans="1:13">
      <c r="A13" s="52" t="s">
        <v>134</v>
      </c>
      <c r="B13" s="52" t="s">
        <v>22</v>
      </c>
      <c r="C13" s="52" t="s">
        <v>25</v>
      </c>
      <c r="D13" s="52" t="s">
        <v>37</v>
      </c>
      <c r="E13" s="52" t="s">
        <v>159</v>
      </c>
      <c r="F13" s="52"/>
      <c r="G13" s="52"/>
      <c r="H13" s="52"/>
      <c r="I13" s="52"/>
      <c r="J13" s="52"/>
    </row>
    <row r="14" spans="1:13">
      <c r="A14" s="52" t="s">
        <v>135</v>
      </c>
      <c r="B14" s="52" t="s">
        <v>22</v>
      </c>
      <c r="C14" s="52" t="s">
        <v>25</v>
      </c>
      <c r="D14" s="52" t="s">
        <v>37</v>
      </c>
      <c r="E14" s="52" t="s">
        <v>28</v>
      </c>
      <c r="F14" s="52" t="s">
        <v>154</v>
      </c>
      <c r="G14" s="52" t="s">
        <v>159</v>
      </c>
      <c r="H14" s="52"/>
      <c r="I14" s="52"/>
      <c r="J14" s="52"/>
    </row>
    <row r="15" spans="1:13">
      <c r="A15" s="52" t="s">
        <v>38</v>
      </c>
      <c r="B15" s="52" t="s">
        <v>22</v>
      </c>
      <c r="C15" s="52" t="s">
        <v>25</v>
      </c>
      <c r="D15" s="52" t="s">
        <v>26</v>
      </c>
      <c r="E15" s="52" t="s">
        <v>27</v>
      </c>
      <c r="F15" s="52" t="s">
        <v>29</v>
      </c>
      <c r="G15" s="52" t="s">
        <v>30</v>
      </c>
      <c r="H15" s="52" t="s">
        <v>145</v>
      </c>
      <c r="I15" s="52" t="s">
        <v>39</v>
      </c>
      <c r="J15" s="52" t="s">
        <v>40</v>
      </c>
      <c r="K15" t="s">
        <v>28</v>
      </c>
      <c r="L15" s="52" t="s">
        <v>159</v>
      </c>
      <c r="M15" s="51"/>
    </row>
    <row r="16" spans="1:13">
      <c r="A16" s="52" t="s">
        <v>113</v>
      </c>
      <c r="B16" s="52" t="s">
        <v>22</v>
      </c>
      <c r="C16" s="52" t="s">
        <v>25</v>
      </c>
      <c r="D16" s="52" t="s">
        <v>27</v>
      </c>
      <c r="E16" s="52" t="s">
        <v>29</v>
      </c>
      <c r="F16" s="52" t="s">
        <v>30</v>
      </c>
      <c r="G16" s="52" t="s">
        <v>145</v>
      </c>
      <c r="H16" s="52" t="s">
        <v>28</v>
      </c>
      <c r="I16" s="51"/>
      <c r="J16" s="51"/>
      <c r="K16" s="51"/>
      <c r="L16" s="51"/>
    </row>
    <row r="17" spans="1:11">
      <c r="A17" s="52" t="s">
        <v>114</v>
      </c>
      <c r="B17" s="52" t="s">
        <v>22</v>
      </c>
      <c r="C17" s="52" t="s">
        <v>25</v>
      </c>
      <c r="D17" s="52" t="s">
        <v>31</v>
      </c>
      <c r="E17" s="52" t="s">
        <v>28</v>
      </c>
      <c r="F17" s="52" t="s">
        <v>159</v>
      </c>
      <c r="G17" s="51"/>
      <c r="H17" s="52"/>
      <c r="I17" s="52"/>
      <c r="J17" s="52"/>
    </row>
    <row r="18" spans="1:11">
      <c r="A18" s="52" t="s">
        <v>11</v>
      </c>
      <c r="B18" s="52" t="s">
        <v>22</v>
      </c>
      <c r="C18" s="52" t="s">
        <v>25</v>
      </c>
      <c r="D18" s="52" t="s">
        <v>32</v>
      </c>
      <c r="E18" s="52" t="s">
        <v>33</v>
      </c>
      <c r="F18" s="52" t="s">
        <v>34</v>
      </c>
      <c r="G18" s="51"/>
      <c r="H18" s="52"/>
      <c r="I18" s="52"/>
      <c r="J18" s="52"/>
    </row>
    <row r="19" spans="1:11">
      <c r="A19" s="52" t="s">
        <v>147</v>
      </c>
      <c r="B19" s="52" t="s">
        <v>22</v>
      </c>
      <c r="C19" s="52" t="s">
        <v>25</v>
      </c>
      <c r="D19" s="52" t="s">
        <v>33</v>
      </c>
      <c r="E19" s="52" t="s">
        <v>34</v>
      </c>
      <c r="F19" s="51"/>
      <c r="G19" s="52"/>
      <c r="H19" s="52"/>
      <c r="I19" s="52"/>
      <c r="J19" s="52"/>
    </row>
    <row r="20" spans="1:11">
      <c r="A20" s="52" t="s">
        <v>146</v>
      </c>
      <c r="B20" s="52" t="s">
        <v>22</v>
      </c>
      <c r="C20" s="52" t="s">
        <v>25</v>
      </c>
      <c r="D20" s="52" t="s">
        <v>33</v>
      </c>
      <c r="E20" s="52" t="s">
        <v>34</v>
      </c>
      <c r="F20" s="52" t="s">
        <v>159</v>
      </c>
      <c r="G20" s="52"/>
      <c r="H20" s="52"/>
      <c r="I20" s="52"/>
      <c r="J20" s="52"/>
    </row>
    <row r="21" spans="1:11">
      <c r="A21" s="52" t="s">
        <v>10</v>
      </c>
      <c r="B21" s="52" t="s">
        <v>22</v>
      </c>
      <c r="C21" s="52" t="s">
        <v>24</v>
      </c>
      <c r="D21" s="52"/>
      <c r="E21" s="52"/>
      <c r="F21" s="52"/>
      <c r="G21" s="52"/>
      <c r="H21" s="52"/>
      <c r="I21" s="52"/>
      <c r="J21" s="52"/>
    </row>
    <row r="22" spans="1:11">
      <c r="A22" s="52" t="s">
        <v>9</v>
      </c>
      <c r="B22" s="52" t="s">
        <v>22</v>
      </c>
      <c r="C22" s="52" t="s">
        <v>25</v>
      </c>
      <c r="D22" s="52" t="s">
        <v>35</v>
      </c>
      <c r="E22" s="51"/>
      <c r="F22" s="52"/>
      <c r="G22" s="52"/>
      <c r="H22" s="52"/>
      <c r="I22" s="52"/>
      <c r="J22" s="52"/>
    </row>
    <row r="23" spans="1:11">
      <c r="A23" s="52" t="s">
        <v>8</v>
      </c>
      <c r="B23" s="52" t="s">
        <v>22</v>
      </c>
      <c r="C23" s="52" t="s">
        <v>25</v>
      </c>
      <c r="D23" s="52" t="s">
        <v>36</v>
      </c>
      <c r="E23" s="51"/>
      <c r="F23" s="52"/>
      <c r="G23" s="52"/>
      <c r="H23" s="52"/>
      <c r="I23" s="52"/>
      <c r="J23" s="52"/>
    </row>
    <row r="24" spans="1:11">
      <c r="A24" s="52" t="s">
        <v>42</v>
      </c>
      <c r="B24" s="52" t="s">
        <v>22</v>
      </c>
      <c r="C24" s="52" t="s">
        <v>41</v>
      </c>
      <c r="D24" s="52" t="s">
        <v>144</v>
      </c>
      <c r="E24" s="52"/>
      <c r="F24" s="52"/>
      <c r="G24" s="52"/>
      <c r="H24" s="52"/>
      <c r="I24" s="52"/>
      <c r="J24" s="52"/>
    </row>
    <row r="25" spans="1:11">
      <c r="A25" s="52" t="s">
        <v>115</v>
      </c>
      <c r="B25" s="52" t="s">
        <v>22</v>
      </c>
      <c r="C25" s="52" t="s">
        <v>46</v>
      </c>
      <c r="D25" s="52" t="s">
        <v>47</v>
      </c>
      <c r="E25" s="52" t="s">
        <v>48</v>
      </c>
      <c r="F25" s="52" t="s">
        <v>49</v>
      </c>
      <c r="G25" s="52" t="s">
        <v>27</v>
      </c>
      <c r="H25" s="52" t="s">
        <v>159</v>
      </c>
      <c r="I25" s="52"/>
      <c r="J25" s="52"/>
    </row>
    <row r="26" spans="1:11">
      <c r="A26" s="52" t="s">
        <v>140</v>
      </c>
      <c r="B26" s="52" t="s">
        <v>22</v>
      </c>
      <c r="C26" s="52" t="s">
        <v>46</v>
      </c>
      <c r="D26" s="52" t="s">
        <v>136</v>
      </c>
      <c r="E26" s="52" t="s">
        <v>27</v>
      </c>
      <c r="F26" s="52" t="s">
        <v>47</v>
      </c>
      <c r="G26" s="52" t="s">
        <v>48</v>
      </c>
      <c r="H26" s="52" t="s">
        <v>49</v>
      </c>
      <c r="I26" s="52" t="s">
        <v>159</v>
      </c>
      <c r="J26" s="52"/>
    </row>
    <row r="27" spans="1:11">
      <c r="A27" s="52" t="s">
        <v>139</v>
      </c>
      <c r="B27" s="52" t="s">
        <v>22</v>
      </c>
      <c r="C27" s="52" t="s">
        <v>46</v>
      </c>
      <c r="D27" s="52" t="s">
        <v>136</v>
      </c>
      <c r="E27" s="52" t="s">
        <v>47</v>
      </c>
      <c r="F27" s="52" t="s">
        <v>48</v>
      </c>
      <c r="G27" s="52" t="s">
        <v>137</v>
      </c>
      <c r="H27" s="52" t="s">
        <v>138</v>
      </c>
      <c r="I27" s="52" t="s">
        <v>49</v>
      </c>
      <c r="J27" s="52" t="s">
        <v>27</v>
      </c>
      <c r="K27" s="52" t="s">
        <v>159</v>
      </c>
    </row>
    <row r="28" spans="1:11">
      <c r="A28" s="52" t="s">
        <v>43</v>
      </c>
      <c r="B28" s="52" t="s">
        <v>22</v>
      </c>
      <c r="C28" s="52" t="s">
        <v>46</v>
      </c>
      <c r="D28" s="52" t="s">
        <v>50</v>
      </c>
      <c r="E28" s="52"/>
      <c r="F28" s="52"/>
      <c r="G28" s="52"/>
      <c r="H28" s="52"/>
      <c r="I28" s="52"/>
      <c r="J28" s="52"/>
      <c r="K28" s="52"/>
    </row>
    <row r="29" spans="1:11">
      <c r="A29" s="52" t="s">
        <v>21</v>
      </c>
      <c r="B29" s="52" t="s">
        <v>22</v>
      </c>
      <c r="C29" s="52" t="s">
        <v>46</v>
      </c>
      <c r="D29" s="52" t="s">
        <v>50</v>
      </c>
      <c r="E29" s="52"/>
      <c r="F29" s="52"/>
      <c r="G29" s="52"/>
      <c r="H29" s="52"/>
      <c r="I29" s="52"/>
      <c r="J29" s="52"/>
      <c r="K29" s="52"/>
    </row>
    <row r="30" spans="1:11">
      <c r="A30" s="52" t="s">
        <v>44</v>
      </c>
      <c r="B30" s="52" t="s">
        <v>22</v>
      </c>
      <c r="C30" s="52" t="s">
        <v>46</v>
      </c>
      <c r="D30" s="52" t="s">
        <v>26</v>
      </c>
      <c r="E30" s="52" t="s">
        <v>27</v>
      </c>
      <c r="F30" s="52" t="s">
        <v>47</v>
      </c>
      <c r="G30" s="52" t="s">
        <v>48</v>
      </c>
      <c r="H30" s="52" t="s">
        <v>137</v>
      </c>
      <c r="I30" s="52" t="s">
        <v>138</v>
      </c>
      <c r="J30" s="52" t="s">
        <v>141</v>
      </c>
      <c r="K30" s="52" t="s">
        <v>159</v>
      </c>
    </row>
    <row r="31" spans="1:11">
      <c r="A31" s="52" t="s">
        <v>45</v>
      </c>
      <c r="B31" s="52" t="s">
        <v>46</v>
      </c>
      <c r="C31" s="52" t="s">
        <v>26</v>
      </c>
      <c r="D31" s="52" t="s">
        <v>27</v>
      </c>
      <c r="E31" s="52" t="s">
        <v>47</v>
      </c>
      <c r="F31" s="52" t="s">
        <v>48</v>
      </c>
      <c r="G31" s="52" t="s">
        <v>141</v>
      </c>
      <c r="H31" s="52" t="s">
        <v>142</v>
      </c>
      <c r="I31" s="52" t="s">
        <v>143</v>
      </c>
      <c r="J31" s="52" t="s">
        <v>159</v>
      </c>
    </row>
  </sheetData>
  <sheetProtection algorithmName="SHA-512" hashValue="56M47QDti0dATp/bUwQOn5z08ohau5cnUkeDEl9FI8y6GOZuJFuZ3ZJn5p3acL+OxaUccKyTkqTJPLK85BtHjQ==" saltValue="r+7lVnFaskpnegQ/Uka5Cg=="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35</vt:i4>
      </vt:variant>
    </vt:vector>
  </HeadingPairs>
  <TitlesOfParts>
    <vt:vector size="38" baseType="lpstr">
      <vt:lpstr>勤務形態一覧表（生活介護）</vt:lpstr>
      <vt:lpstr>勤務形態一覧（凡例）</vt:lpstr>
      <vt:lpstr>選択肢</vt:lpstr>
      <vt:lpstr>'勤務形態一覧（凡例）'!Print_Area</vt:lpstr>
      <vt:lpstr>'勤務形態一覧表（生活介護）'!Print_Area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