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D143CA44-3887-4925-A12B-66D875B682FC}" xr6:coauthVersionLast="47" xr6:coauthVersionMax="47" xr10:uidLastSave="{00000000-0000-0000-0000-000000000000}"/>
  <bookViews>
    <workbookView xWindow="38880" yWindow="0" windowWidth="18060" windowHeight="15585" tabRatio="853" xr2:uid="{00000000-000D-0000-FFFF-FFFF00000000}"/>
  </bookViews>
  <sheets>
    <sheet name="勤務形態一覧表（共同生活援助・日中サービス支援型" sheetId="124" r:id="rId1"/>
    <sheet name="勤務形態一覧（凡例）" sheetId="125"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'勤務形態一覧表（共同生活援助・日中サービス支援型'!$A$1:$AN$88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25" l="1"/>
  <c r="AL31" i="125" s="1"/>
  <c r="AK31" i="124"/>
  <c r="AL31" i="124" s="1"/>
  <c r="AJ32" i="125"/>
  <c r="AI32" i="125"/>
  <c r="AH32" i="125"/>
  <c r="AG32" i="125"/>
  <c r="AF32" i="125"/>
  <c r="AE32" i="125"/>
  <c r="AD32" i="125"/>
  <c r="AC32" i="125"/>
  <c r="AB32" i="125"/>
  <c r="AA32" i="125"/>
  <c r="Z32" i="125"/>
  <c r="Y32" i="125"/>
  <c r="X32" i="125"/>
  <c r="W32" i="125"/>
  <c r="V32" i="125"/>
  <c r="U32" i="125"/>
  <c r="T32" i="125"/>
  <c r="S32" i="125"/>
  <c r="R32" i="125"/>
  <c r="Q32" i="125"/>
  <c r="P32" i="125"/>
  <c r="O32" i="125"/>
  <c r="N32" i="125"/>
  <c r="M32" i="125"/>
  <c r="L32" i="125"/>
  <c r="K32" i="125"/>
  <c r="J32" i="125"/>
  <c r="I32" i="125"/>
  <c r="H32" i="125"/>
  <c r="G32" i="125"/>
  <c r="F32" i="125"/>
  <c r="AK32" i="125" s="1"/>
  <c r="AL32" i="125" s="1"/>
  <c r="AK30" i="125"/>
  <c r="AL30" i="125" s="1"/>
  <c r="AL29" i="125"/>
  <c r="AK29" i="125"/>
  <c r="AK28" i="125"/>
  <c r="AL28" i="125" s="1"/>
  <c r="AK27" i="125"/>
  <c r="AK26" i="125"/>
  <c r="AL26" i="125" s="1"/>
  <c r="AK25" i="125"/>
  <c r="AL25" i="125" s="1"/>
  <c r="AK24" i="125"/>
  <c r="AL24" i="125" s="1"/>
  <c r="AL23" i="125"/>
  <c r="AK23" i="125"/>
  <c r="AK22" i="125"/>
  <c r="AL22" i="125" s="1"/>
  <c r="AK21" i="125"/>
  <c r="AK20" i="125"/>
  <c r="AL20" i="125" s="1"/>
  <c r="AK19" i="125"/>
  <c r="AL19" i="125" s="1"/>
  <c r="AK18" i="125"/>
  <c r="AL18" i="125" s="1"/>
  <c r="AL17" i="125"/>
  <c r="AK17" i="125"/>
  <c r="AK16" i="125"/>
  <c r="AL16" i="125" s="1"/>
  <c r="AK15" i="125"/>
  <c r="AK14" i="125"/>
  <c r="AL14" i="125" s="1"/>
  <c r="AK13" i="125"/>
  <c r="AL13" i="125" s="1"/>
  <c r="AK12" i="125"/>
  <c r="AL12" i="125" s="1"/>
  <c r="AL11" i="125"/>
  <c r="AK11" i="125"/>
  <c r="AH10" i="125"/>
  <c r="AG10" i="125"/>
  <c r="AF10" i="125"/>
  <c r="AE10" i="125"/>
  <c r="AD10" i="125"/>
  <c r="AC10" i="125"/>
  <c r="AB10" i="125"/>
  <c r="AA10" i="125"/>
  <c r="Z10" i="125"/>
  <c r="Y10" i="125"/>
  <c r="X10" i="125"/>
  <c r="W10" i="125"/>
  <c r="V10" i="125"/>
  <c r="U10" i="125"/>
  <c r="T10" i="125"/>
  <c r="S10" i="125"/>
  <c r="R10" i="125"/>
  <c r="Q10" i="125"/>
  <c r="P10" i="125"/>
  <c r="O10" i="125"/>
  <c r="N10" i="125"/>
  <c r="M10" i="125"/>
  <c r="L10" i="125"/>
  <c r="K10" i="125"/>
  <c r="J10" i="125"/>
  <c r="I10" i="125"/>
  <c r="H10" i="125"/>
  <c r="G10" i="125"/>
  <c r="F10" i="125"/>
  <c r="AJ10" i="125" s="1"/>
  <c r="AJ9" i="125"/>
  <c r="AI9" i="125"/>
  <c r="AH9" i="125"/>
  <c r="AG9" i="125"/>
  <c r="AF9" i="125"/>
  <c r="AE9" i="125"/>
  <c r="AD9" i="125"/>
  <c r="AC9" i="125"/>
  <c r="AB9" i="125"/>
  <c r="AA9" i="125"/>
  <c r="Z9" i="125"/>
  <c r="Y9" i="125"/>
  <c r="X9" i="125"/>
  <c r="W9" i="125"/>
  <c r="V9" i="125"/>
  <c r="U9" i="125"/>
  <c r="T9" i="125"/>
  <c r="S9" i="125"/>
  <c r="R9" i="125"/>
  <c r="Q9" i="125"/>
  <c r="P9" i="125"/>
  <c r="O9" i="125"/>
  <c r="N9" i="125"/>
  <c r="M9" i="125"/>
  <c r="L9" i="125"/>
  <c r="K9" i="125"/>
  <c r="J9" i="125"/>
  <c r="I9" i="125"/>
  <c r="H9" i="125"/>
  <c r="G9" i="125"/>
  <c r="F9" i="125"/>
  <c r="AL27" i="125" s="1"/>
  <c r="AK30" i="124"/>
  <c r="AJ48" i="124"/>
  <c r="AG38" i="124"/>
  <c r="AD38" i="124"/>
  <c r="AA38" i="124"/>
  <c r="X38" i="124"/>
  <c r="U38" i="124"/>
  <c r="R38" i="124"/>
  <c r="O38" i="124"/>
  <c r="L38" i="124"/>
  <c r="I38" i="124"/>
  <c r="F38" i="124"/>
  <c r="D38" i="124"/>
  <c r="E38" i="124"/>
  <c r="J38" i="124"/>
  <c r="K38" i="124"/>
  <c r="V38" i="124"/>
  <c r="W38" i="124"/>
  <c r="Y38" i="124"/>
  <c r="Z38" i="124"/>
  <c r="AB38" i="124"/>
  <c r="AC38" i="124"/>
  <c r="AE38" i="124"/>
  <c r="AF38" i="124"/>
  <c r="AH38" i="124"/>
  <c r="AI38" i="124"/>
  <c r="AJ46" i="124"/>
  <c r="AL55" i="124"/>
  <c r="AM57" i="124" s="1"/>
  <c r="AG55" i="124"/>
  <c r="AG58" i="124" s="1"/>
  <c r="AA55" i="124"/>
  <c r="AD58" i="124" s="1"/>
  <c r="U55" i="124"/>
  <c r="U57" i="124" s="1"/>
  <c r="O55" i="124"/>
  <c r="R58" i="124" s="1"/>
  <c r="I55" i="124"/>
  <c r="L58" i="124" s="1"/>
  <c r="E55" i="124"/>
  <c r="F58" i="124" s="1"/>
  <c r="C55" i="124"/>
  <c r="C57" i="124" s="1"/>
  <c r="AJ47" i="124"/>
  <c r="AJ45" i="124"/>
  <c r="AJ44" i="124"/>
  <c r="AJ43" i="124"/>
  <c r="AJ42" i="124"/>
  <c r="AJ41" i="124"/>
  <c r="AJ40" i="124"/>
  <c r="AL40" i="124" s="1"/>
  <c r="AJ39" i="124"/>
  <c r="AJ32" i="124"/>
  <c r="AI32" i="124"/>
  <c r="AH32" i="124"/>
  <c r="AG32" i="124"/>
  <c r="AF32" i="124"/>
  <c r="AE32" i="124"/>
  <c r="AD32" i="124"/>
  <c r="AC32" i="124"/>
  <c r="AB32" i="124"/>
  <c r="AA32" i="124"/>
  <c r="Z32" i="124"/>
  <c r="Y32" i="124"/>
  <c r="X32" i="124"/>
  <c r="W32" i="124"/>
  <c r="V32" i="124"/>
  <c r="U32" i="124"/>
  <c r="T32" i="124"/>
  <c r="S32" i="124"/>
  <c r="R32" i="124"/>
  <c r="Q32" i="124"/>
  <c r="P32" i="124"/>
  <c r="O32" i="124"/>
  <c r="N32" i="124"/>
  <c r="M32" i="124"/>
  <c r="L32" i="124"/>
  <c r="K32" i="124"/>
  <c r="J32" i="124"/>
  <c r="I32" i="124"/>
  <c r="H32" i="124"/>
  <c r="G32" i="124"/>
  <c r="F32" i="124"/>
  <c r="AK29" i="124"/>
  <c r="AK28" i="124"/>
  <c r="AK27" i="124"/>
  <c r="AK26" i="124"/>
  <c r="AK25" i="124"/>
  <c r="AK24" i="124"/>
  <c r="AK23" i="124"/>
  <c r="AK22" i="124"/>
  <c r="AK21" i="124"/>
  <c r="AK20" i="124"/>
  <c r="AK19" i="124"/>
  <c r="AK18" i="124"/>
  <c r="AK17" i="124"/>
  <c r="AK16" i="124"/>
  <c r="AK15" i="124"/>
  <c r="AK14" i="124"/>
  <c r="AK13" i="124"/>
  <c r="AK12" i="124"/>
  <c r="AK11" i="124"/>
  <c r="AG10" i="124"/>
  <c r="AF10" i="124"/>
  <c r="AE10" i="124"/>
  <c r="AD10" i="124"/>
  <c r="AC10" i="124"/>
  <c r="AB10" i="124"/>
  <c r="AA10" i="124"/>
  <c r="Z10" i="124"/>
  <c r="Y10" i="124"/>
  <c r="X10" i="124"/>
  <c r="W10" i="124"/>
  <c r="V10" i="124"/>
  <c r="U10" i="124"/>
  <c r="T10" i="124"/>
  <c r="S10" i="124"/>
  <c r="R10" i="124"/>
  <c r="Q10" i="124"/>
  <c r="P10" i="124"/>
  <c r="O10" i="124"/>
  <c r="N10" i="124"/>
  <c r="M10" i="124"/>
  <c r="L10" i="124"/>
  <c r="K10" i="124"/>
  <c r="J10" i="124"/>
  <c r="I10" i="124"/>
  <c r="H10" i="124"/>
  <c r="G10" i="124"/>
  <c r="F10" i="124"/>
  <c r="AG9" i="124"/>
  <c r="AF9" i="124"/>
  <c r="AE9" i="124"/>
  <c r="AD9" i="124"/>
  <c r="AC9" i="124"/>
  <c r="AB9" i="124"/>
  <c r="AA9" i="124"/>
  <c r="Z9" i="124"/>
  <c r="Y9" i="124"/>
  <c r="X9" i="124"/>
  <c r="W9" i="124"/>
  <c r="V9" i="124"/>
  <c r="U9" i="124"/>
  <c r="T9" i="124"/>
  <c r="S9" i="124"/>
  <c r="R9" i="124"/>
  <c r="Q9" i="124"/>
  <c r="P9" i="124"/>
  <c r="O9" i="124"/>
  <c r="N9" i="124"/>
  <c r="M9" i="124"/>
  <c r="L9" i="124"/>
  <c r="K9" i="124"/>
  <c r="J9" i="124"/>
  <c r="I9" i="124"/>
  <c r="H9" i="124"/>
  <c r="G9" i="124"/>
  <c r="F9" i="124"/>
  <c r="AL15" i="125" l="1"/>
  <c r="AL21" i="125"/>
  <c r="AI10" i="125"/>
  <c r="AL14" i="124"/>
  <c r="AL21" i="124"/>
  <c r="AL30" i="124"/>
  <c r="AL42" i="124"/>
  <c r="AJ38" i="124"/>
  <c r="AL38" i="124" s="1"/>
  <c r="E59" i="124"/>
  <c r="I59" i="124"/>
  <c r="O59" i="124"/>
  <c r="AA59" i="124"/>
  <c r="AG59" i="124"/>
  <c r="AL59" i="124"/>
  <c r="AG57" i="124"/>
  <c r="AA58" i="124"/>
  <c r="O57" i="124"/>
  <c r="AA57" i="124"/>
  <c r="E57" i="124"/>
  <c r="L57" i="124"/>
  <c r="AD57" i="124"/>
  <c r="AL23" i="124"/>
  <c r="AL24" i="124"/>
  <c r="AL58" i="124"/>
  <c r="AL57" i="124"/>
  <c r="AL39" i="124"/>
  <c r="AL41" i="124"/>
  <c r="I58" i="124"/>
  <c r="AL16" i="124"/>
  <c r="AJ58" i="124"/>
  <c r="R57" i="124"/>
  <c r="I57" i="124"/>
  <c r="AM58" i="124"/>
  <c r="AL15" i="124"/>
  <c r="AL11" i="124"/>
  <c r="AL19" i="124"/>
  <c r="AL26" i="124"/>
  <c r="AM43" i="124"/>
  <c r="O58" i="124"/>
  <c r="F57" i="124"/>
  <c r="AL20" i="124"/>
  <c r="AL27" i="124"/>
  <c r="AK32" i="124"/>
  <c r="AL32" i="124" s="1"/>
  <c r="AL44" i="124"/>
  <c r="AL46" i="124"/>
  <c r="AL13" i="124"/>
  <c r="AM45" i="124"/>
  <c r="AL22" i="124"/>
  <c r="AL29" i="124"/>
  <c r="AM47" i="124"/>
  <c r="X57" i="124"/>
  <c r="X58" i="124"/>
  <c r="U58" i="124"/>
  <c r="AI10" i="124"/>
  <c r="AJ10" i="124"/>
  <c r="AH10" i="124"/>
  <c r="D57" i="124"/>
  <c r="AH9" i="124"/>
  <c r="AL17" i="124"/>
  <c r="AL12" i="124"/>
  <c r="AL28" i="124"/>
  <c r="AJ57" i="124"/>
  <c r="AI9" i="124"/>
  <c r="AL18" i="124"/>
  <c r="E58" i="124"/>
  <c r="AL25" i="124"/>
  <c r="AJ9" i="124"/>
  <c r="I52" i="124" l="1"/>
  <c r="E52" i="124"/>
  <c r="C52" i="124"/>
</calcChain>
</file>

<file path=xl/sharedStrings.xml><?xml version="1.0" encoding="utf-8"?>
<sst xmlns="http://schemas.openxmlformats.org/spreadsheetml/2006/main" count="359" uniqueCount="163">
  <si>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</si>
  <si>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</si>
  <si>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</si>
  <si>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</si>
  <si>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</si>
  <si>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</si>
  <si>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</si>
  <si>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</si>
  <si>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</si>
  <si>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</si>
  <si>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</si>
  <si>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</si>
  <si>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</si>
  <si>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</si>
  <si>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</si>
  <si>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</si>
  <si>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</si>
  <si>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</si>
  <si>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</si>
  <si>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</si>
  <si>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</si>
  <si>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</si>
  <si>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</si>
  <si>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</si>
  <si>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</si>
  <si>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</si>
  <si>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</si>
  <si>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</si>
  <si>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</si>
  <si>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</si>
  <si>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</si>
  <si>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</si>
  <si>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</si>
  <si>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</si>
  <si>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</si>
  <si>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</si>
  <si>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</si>
  <si>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</si>
  <si>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</si>
  <si>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</si>
  <si>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</si>
  <si>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</si>
  <si>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</si>
  <si>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</si>
  <si>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</si>
  <si>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</si>
  <si>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</si>
  <si>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</si>
  <si>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</si>
  <si>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</si>
  <si>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</si>
  <si>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</si>
  <si>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</si>
  <si>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</si>
  <si>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</si>
  <si>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</si>
  <si>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</si>
  <si>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</si>
  <si>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</si>
  <si>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</si>
  <si>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</si>
  <si>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</si>
  <si>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</si>
  <si>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</si>
  <si>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</si>
  <si>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</si>
  <si>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</si>
  <si>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</si>
  <si>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</si>
  <si>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</si>
  <si>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</si>
  <si>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</si>
  <si>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</si>
  <si>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</si>
  <si>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</si>
  <si>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</si>
  <si>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</si>
  <si>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</si>
  <si>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</si>
  <si>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</si>
  <si>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</si>
  <si>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</si>
  <si>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</si>
  <si>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</si>
  <si>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</si>
  <si>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</si>
  <si>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</si>
  <si>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</si>
  <si>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</si>
  <si>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</si>
  <si>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</si>
  <si>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</si>
  <si>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</si>
  <si>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</si>
  <si>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</si>
  <si>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</si>
  <si>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</si>
  <si>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</si>
  <si>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</si>
  <si>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</si>
  <si>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</si>
  <si>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</si>
  <si>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</si>
  <si>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</si>
  <si>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</si>
  <si>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</si>
  <si>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</si>
  <si>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</si>
  <si>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</si>
  <si>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</si>
  <si>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</si>
  <si>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</si>
  <si>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</si>
  <si>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</si>
  <si>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</si>
  <si>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</si>
  <si>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</si>
  <si>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</si>
  <si>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</si>
  <si>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</si>
  <si>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</si>
  <si>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</si>
  <si>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生活支援員</t>
  </si>
  <si>
    <t>　(2) 「予定」・「実績」のいずれかを選択してください。</t>
    <rPh sb="6" eb="8">
      <t>ヨテイ</t>
    </rPh>
    <rPh sb="11" eb="13">
      <t>ジッセキ</t>
    </rPh>
    <rPh sb="20" eb="22">
      <t>センタク</t>
    </rPh>
    <phoneticPr fontId="1"/>
  </si>
  <si>
    <t>利用者延べ数計</t>
    <rPh sb="3" eb="4">
      <t>ノ</t>
    </rPh>
    <rPh sb="6" eb="7">
      <t>ケイ</t>
    </rPh>
    <phoneticPr fontId="7"/>
  </si>
  <si>
    <t>　区分２の延べ利用者数</t>
    <rPh sb="1" eb="3">
      <t>クブン</t>
    </rPh>
    <rPh sb="5" eb="6">
      <t>ノ</t>
    </rPh>
    <rPh sb="7" eb="11">
      <t>リヨウシャスウ</t>
    </rPh>
    <phoneticPr fontId="3"/>
  </si>
  <si>
    <t>　区分３の延べ利用者数</t>
    <rPh sb="1" eb="3">
      <t>クブン</t>
    </rPh>
    <rPh sb="5" eb="6">
      <t>ノ</t>
    </rPh>
    <rPh sb="7" eb="11">
      <t>リヨウシャスウ</t>
    </rPh>
    <phoneticPr fontId="3"/>
  </si>
  <si>
    <t>　区分４の延べ利用者数</t>
    <rPh sb="1" eb="3">
      <t>クブン</t>
    </rPh>
    <rPh sb="5" eb="6">
      <t>ノ</t>
    </rPh>
    <rPh sb="7" eb="11">
      <t>リヨウシャスウ</t>
    </rPh>
    <phoneticPr fontId="3"/>
  </si>
  <si>
    <t>　区分５の延べ利用者数</t>
    <rPh sb="1" eb="3">
      <t>クブン</t>
    </rPh>
    <rPh sb="5" eb="6">
      <t>ノ</t>
    </rPh>
    <rPh sb="7" eb="11">
      <t>リヨウシャスウ</t>
    </rPh>
    <phoneticPr fontId="3"/>
  </si>
  <si>
    <t>　区分６の延べ利用者数</t>
    <rPh sb="1" eb="3">
      <t>クブン</t>
    </rPh>
    <rPh sb="5" eb="6">
      <t>ノ</t>
    </rPh>
    <rPh sb="7" eb="11">
      <t>リヨウシャスウ</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</si>
  <si>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</si>
  <si>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</si>
  <si>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</si>
  <si>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</si>
  <si>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</si>
  <si>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</si>
  <si>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</si>
  <si>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</si>
  <si>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</si>
  <si>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</si>
  <si>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</si>
  <si>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</si>
  <si>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</si>
  <si>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</si>
  <si>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</si>
  <si>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</si>
  <si>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</si>
  <si>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　区分１以下の延べ利用者数</t>
    <rPh sb="1" eb="3">
      <t>クブン</t>
    </rPh>
    <rPh sb="4" eb="6">
      <t>イカ</t>
    </rPh>
    <rPh sb="7" eb="8">
      <t>ノ</t>
    </rPh>
    <rPh sb="9" eb="13">
      <t>リヨウシャスウ</t>
    </rPh>
    <phoneticPr fontId="3"/>
  </si>
  <si>
    <t>個人居宅介護利用者数</t>
    <rPh sb="0" eb="2">
      <t>コジン</t>
    </rPh>
    <rPh sb="2" eb="4">
      <t>キョタク</t>
    </rPh>
    <rPh sb="4" eb="6">
      <t>カイゴ</t>
    </rPh>
    <rPh sb="6" eb="9">
      <t>リヨウシャ</t>
    </rPh>
    <rPh sb="9" eb="10">
      <t>スウ</t>
    </rPh>
    <phoneticPr fontId="3"/>
  </si>
  <si>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</si>
  <si>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</si>
  <si>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</si>
  <si>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</si>
  <si>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</si>
  <si>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個人居宅介護
利用者数平均</t>
    <rPh sb="11" eb="13">
      <t>ヘイキン</t>
    </rPh>
    <phoneticPr fontId="3"/>
  </si>
  <si>
    <t>夜間支援従事者</t>
    <rPh sb="0" eb="2">
      <t>ヤカン</t>
    </rPh>
    <rPh sb="2" eb="4">
      <t>シエン</t>
    </rPh>
    <rPh sb="4" eb="7">
      <t>ジュウジシャ</t>
    </rPh>
    <phoneticPr fontId="3"/>
  </si>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</sst>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2"/>
      <color rgb="FFFF0000"/>
      <name val="ＭＳ ゴシック"/>
      <family val="3"/>
      <charset val="128"/>
    </font>
    <font>
      <sz val="11"/>
      <color rgb="FFFF0000"/>
      <name val="游ゴシック"/>
      <family val="3"/>
      <charset val="128"/>
      <scheme val="minor"/>
    </font>
    <font>
      <sz val="9"/>
      <color theme="1"/>
      <name val="ＭＳ ゴシック"/>
      <family val="3"/>
      <charset val="128"/>
    </font>
    <font>
      <sz val="11"/>
      <name val="游ゴシック"/>
      <family val="3"/>
      <charset val="128"/>
      <scheme val="minor"/>
    </font>
    <font>
      <sz val="6"/>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6">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84">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176" fontId="5" fillId="0" borderId="11" xfId="7" applyNumberFormat="1" applyFont="1" applyFill="1" applyBorder="1" applyAlignment="1">
      <alignment vertical="center"/>
    </xf>
    <xf numFmtId="0" fontId="5" fillId="6" borderId="5" xfId="3" applyFont="1" applyFill="1" applyBorder="1" applyAlignment="1">
      <alignment horizontal="center" vertical="center"/>
    </xf>
    <xf numFmtId="0" fontId="21" fillId="0" borderId="0" xfId="0" applyFont="1">
      <alignment vertical="center"/>
    </xf>
    <xf numFmtId="0" fontId="20" fillId="0" borderId="0" xfId="7" applyFont="1">
      <alignment vertical="center"/>
    </xf>
    <xf numFmtId="0" fontId="20" fillId="0" borderId="0" xfId="7" applyFont="1" applyFill="1">
      <alignment vertical="center"/>
    </xf>
    <xf numFmtId="176"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wrapText="1"/>
    </xf>
    <xf numFmtId="0" fontId="5" fillId="0" borderId="8" xfId="7" applyFont="1" applyFill="1" applyBorder="1" applyAlignment="1">
      <alignment horizontal="left" vertical="center"/>
    </xf>
    <xf numFmtId="0" fontId="5" fillId="0" borderId="7" xfId="7" applyFont="1" applyFill="1" applyBorder="1" applyAlignment="1">
      <alignment horizontal="left" vertical="center"/>
    </xf>
    <xf numFmtId="0" fontId="5" fillId="0" borderId="4" xfId="7" applyFont="1" applyFill="1" applyBorder="1" applyAlignment="1">
      <alignment horizontal="left" vertical="center"/>
    </xf>
    <xf numFmtId="0" fontId="5" fillId="0" borderId="0" xfId="7" applyFont="1" applyFill="1" applyBorder="1" applyAlignment="1">
      <alignment horizontal="center" vertical="center"/>
    </xf>
    <xf numFmtId="0" fontId="5" fillId="0" borderId="5" xfId="7" applyFont="1" applyFill="1" applyBorder="1" applyAlignment="1">
      <alignment vertical="center"/>
    </xf>
    <xf numFmtId="179" fontId="5" fillId="0" borderId="5" xfId="7" applyNumberFormat="1" applyFont="1" applyFill="1" applyBorder="1" applyAlignment="1">
      <alignment horizontal="center" vertical="center"/>
    </xf>
    <xf numFmtId="0" fontId="5" fillId="0" borderId="2" xfId="7" applyFont="1" applyFill="1" applyBorder="1" applyAlignment="1">
      <alignment vertical="center" wrapText="1"/>
    </xf>
    <xf numFmtId="0" fontId="5" fillId="0" borderId="10" xfId="7" applyFont="1" applyFill="1" applyBorder="1" applyAlignment="1">
      <alignment vertical="center" wrapText="1"/>
    </xf>
    <xf numFmtId="0" fontId="5" fillId="0" borderId="8" xfId="7" applyFont="1" applyBorder="1" applyAlignment="1">
      <alignment horizontal="left" vertical="center"/>
    </xf>
    <xf numFmtId="0" fontId="5" fillId="0" borderId="7" xfId="7" applyFont="1" applyBorder="1" applyAlignment="1">
      <alignment horizontal="left" vertical="center"/>
    </xf>
    <xf numFmtId="0" fontId="5" fillId="0" borderId="4" xfId="7" applyFont="1" applyBorder="1" applyAlignment="1">
      <alignment horizontal="left" vertical="center"/>
    </xf>
    <xf numFmtId="176" fontId="5" fillId="0" borderId="5" xfId="7" applyNumberFormat="1" applyFont="1" applyBorder="1" applyAlignment="1">
      <alignment horizontal="center" vertical="center"/>
    </xf>
    <xf numFmtId="0" fontId="23"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xf numFmtId="0" fontId="8" fillId="0" borderId="13" xfId="7" applyFont="1" applyBorder="1" applyAlignment="1">
      <alignment horizontal="center" vertical="center"/>
    </xf>
    <xf numFmtId="0" fontId="8" fillId="0" borderId="14" xfId="7" applyFont="1" applyBorder="1" applyAlignment="1">
      <alignment horizontal="center" vertical="center"/>
    </xf>
    <xf numFmtId="176" fontId="5" fillId="0" borderId="8" xfId="7" applyNumberFormat="1" applyFont="1" applyFill="1" applyBorder="1" applyAlignment="1">
      <alignment horizontal="center" vertical="center"/>
    </xf>
    <xf numFmtId="176" fontId="5" fillId="0" borderId="7" xfId="7" applyNumberFormat="1" applyFont="1" applyFill="1" applyBorder="1" applyAlignment="1">
      <alignment horizontal="center" vertical="center"/>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4" borderId="5" xfId="7" applyFont="1" applyFill="1" applyBorder="1" applyAlignment="1" applyProtection="1">
      <alignment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176" fontId="5" fillId="0" borderId="8" xfId="7" applyNumberFormat="1" applyFont="1" applyFill="1" applyBorder="1" applyAlignment="1">
      <alignment horizontal="center" vertical="center" wrapText="1"/>
    </xf>
    <xf numFmtId="176" fontId="5" fillId="0" borderId="4" xfId="7" applyNumberFormat="1" applyFont="1" applyFill="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8" xfId="7" applyFont="1" applyFill="1" applyBorder="1" applyAlignment="1">
      <alignment vertical="center"/>
    </xf>
    <xf numFmtId="0" fontId="5" fillId="0" borderId="7" xfId="7" applyFont="1" applyFill="1" applyBorder="1" applyAlignment="1">
      <alignment vertical="center"/>
    </xf>
    <xf numFmtId="0" fontId="5" fillId="0" borderId="4" xfId="7" applyFont="1" applyFill="1" applyBorder="1" applyAlignment="1">
      <alignment vertical="center"/>
    </xf>
    <xf numFmtId="0" fontId="5" fillId="0" borderId="5" xfId="7" applyFont="1" applyFill="1" applyBorder="1" applyAlignment="1">
      <alignment vertical="center"/>
    </xf>
    <xf numFmtId="0" fontId="5" fillId="0" borderId="5" xfId="7" applyFont="1" applyFill="1" applyBorder="1" applyAlignment="1">
      <alignment horizontal="left" vertical="center"/>
    </xf>
    <xf numFmtId="0" fontId="5" fillId="3" borderId="8" xfId="7" applyFont="1" applyFill="1" applyBorder="1" applyAlignment="1" applyProtection="1">
      <alignment horizontal="right" vertical="center"/>
      <protection locked="0"/>
    </xf>
    <xf numFmtId="0" fontId="5" fillId="3" borderId="7" xfId="7" applyFont="1" applyFill="1" applyBorder="1" applyAlignment="1" applyProtection="1">
      <alignment horizontal="right" vertical="center"/>
      <protection locked="0"/>
    </xf>
    <xf numFmtId="0" fontId="5" fillId="3" borderId="4" xfId="7" applyFont="1" applyFill="1" applyBorder="1" applyAlignment="1" applyProtection="1">
      <alignment horizontal="right" vertical="center"/>
      <protection locked="0"/>
    </xf>
    <xf numFmtId="0" fontId="5" fillId="0" borderId="5" xfId="7" applyFont="1" applyBorder="1">
      <alignment vertical="center"/>
    </xf>
    <xf numFmtId="0" fontId="5" fillId="0" borderId="1" xfId="7" applyFont="1" applyFill="1" applyBorder="1" applyAlignment="1">
      <alignment horizontal="left" vertical="center" wrapText="1"/>
    </xf>
    <xf numFmtId="0" fontId="5" fillId="0" borderId="7" xfId="7" applyFont="1" applyFill="1" applyBorder="1" applyAlignment="1">
      <alignment horizontal="left" vertical="center"/>
    </xf>
    <xf numFmtId="0" fontId="5" fillId="0" borderId="4" xfId="7" applyFont="1" applyFill="1" applyBorder="1" applyAlignment="1">
      <alignment horizontal="left" vertical="center"/>
    </xf>
    <xf numFmtId="176" fontId="5" fillId="0" borderId="12" xfId="7" applyNumberFormat="1" applyFont="1" applyFill="1" applyBorder="1" applyAlignment="1">
      <alignment horizontal="center" vertical="center"/>
    </xf>
    <xf numFmtId="176" fontId="5" fillId="0" borderId="10" xfId="7" applyNumberFormat="1" applyFont="1" applyFill="1" applyBorder="1" applyAlignment="1">
      <alignment horizontal="center" vertical="center"/>
    </xf>
    <xf numFmtId="0" fontId="10" fillId="0" borderId="8" xfId="7" applyFont="1" applyFill="1" applyBorder="1" applyAlignment="1">
      <alignment horizontal="center" vertical="center" wrapText="1"/>
    </xf>
    <xf numFmtId="0" fontId="10" fillId="0" borderId="4" xfId="7" applyFont="1" applyFill="1" applyBorder="1" applyAlignment="1">
      <alignment horizontal="center" vertical="center" wrapText="1"/>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horizontal="center" vertical="center" wrapText="1"/>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8" xfId="3" applyFont="1" applyFill="1" applyBorder="1" applyAlignment="1">
      <alignment horizontal="center" vertical="center" wrapText="1"/>
    </xf>
    <xf numFmtId="0" fontId="5" fillId="0" borderId="7"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5" xfId="7" applyFont="1" applyFill="1" applyBorder="1" applyAlignment="1">
      <alignment horizontal="right" vertical="center"/>
    </xf>
    <xf numFmtId="176" fontId="22" fillId="0" borderId="5" xfId="0" quotePrefix="1" applyNumberFormat="1" applyFont="1" applyBorder="1">
      <alignment vertical="center"/>
    </xf>
    <xf numFmtId="176" fontId="22" fillId="0" borderId="5" xfId="0" applyNumberFormat="1" applyFont="1" applyBorder="1">
      <alignmen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4" xfId="3" applyFont="1" applyFill="1" applyBorder="1" applyAlignment="1">
      <alignment horizontal="center" vertical="center"/>
    </xf>
    <xf numFmtId="0" fontId="23" fillId="0" borderId="5" xfId="0" applyFont="1" applyFill="1" applyBorder="1" applyAlignment="1">
      <alignment horizontal="right" vertical="center"/>
    </xf>
    <xf numFmtId="0" fontId="5" fillId="6" borderId="8" xfId="3" applyFont="1" applyFill="1" applyBorder="1" applyAlignment="1">
      <alignment horizontal="center" vertical="center" wrapText="1"/>
    </xf>
    <xf numFmtId="0" fontId="5" fillId="6" borderId="4"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5" fillId="0" borderId="15" xfId="3" applyFont="1" applyFill="1" applyBorder="1" applyAlignment="1">
      <alignment horizontal="center" vertical="center" wrapText="1"/>
    </xf>
    <xf numFmtId="0" fontId="5" fillId="0" borderId="14" xfId="3" applyFont="1" applyFill="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Q88"/>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832031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5"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13" t="s">
        <v>135</v>
      </c>
      <c r="AL1" s="113"/>
      <c r="AM1" s="113"/>
      <c r="AN1" s="113"/>
    </row>
    <row r="2" spans="1:40" ht="18" customHeight="1" x14ac:dyDescent="0.55000000000000004">
      <c r="A2" s="4"/>
      <c r="B2" s="7"/>
      <c r="C2" s="7"/>
      <c r="D2" s="7"/>
      <c r="E2" s="7"/>
      <c r="F2" s="7"/>
      <c r="G2" s="7"/>
      <c r="H2" s="7"/>
      <c r="I2" s="7"/>
      <c r="J2" s="7"/>
      <c r="K2" s="41"/>
      <c r="L2" s="41"/>
      <c r="M2" s="114">
        <v>2025</v>
      </c>
      <c r="N2" s="114"/>
      <c r="O2" s="114"/>
      <c r="P2" s="114"/>
      <c r="Q2" s="115" t="s">
        <v>60</v>
      </c>
      <c r="R2" s="115"/>
      <c r="S2" s="114">
        <v>4</v>
      </c>
      <c r="T2" s="114"/>
      <c r="U2" s="115" t="s">
        <v>61</v>
      </c>
      <c r="V2" s="115"/>
      <c r="W2" s="7"/>
      <c r="X2" s="7"/>
      <c r="Y2" s="7"/>
      <c r="Z2" s="32"/>
      <c r="AA2" s="32"/>
      <c r="AC2" s="27"/>
      <c r="AD2" s="7"/>
      <c r="AE2" s="7"/>
      <c r="AF2" s="7"/>
      <c r="AG2" s="7"/>
      <c r="AH2" s="7"/>
      <c r="AI2" s="27" t="s">
        <v>66</v>
      </c>
      <c r="AJ2" s="27"/>
      <c r="AK2" s="116"/>
      <c r="AL2" s="116"/>
      <c r="AM2" s="116"/>
      <c r="AN2" s="116"/>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18"/>
      <c r="AL3" s="118"/>
      <c r="AM3" s="118"/>
      <c r="AN3" s="118"/>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18"/>
      <c r="AL4" s="118"/>
      <c r="AM4" s="118"/>
      <c r="AN4" s="118"/>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19"/>
      <c r="AI5" s="119"/>
      <c r="AJ5" s="119"/>
      <c r="AK5" s="34" t="s">
        <v>67</v>
      </c>
      <c r="AL5" s="71"/>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20" t="s">
        <v>63</v>
      </c>
      <c r="B7" s="121" t="s">
        <v>72</v>
      </c>
      <c r="C7" s="122" t="s">
        <v>73</v>
      </c>
      <c r="D7" s="121" t="s">
        <v>74</v>
      </c>
      <c r="E7" s="125" t="s">
        <v>75</v>
      </c>
      <c r="F7" s="126" t="s">
        <v>107</v>
      </c>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7" t="s">
        <v>108</v>
      </c>
      <c r="AL7" s="128" t="s">
        <v>109</v>
      </c>
      <c r="AM7" s="129" t="s">
        <v>110</v>
      </c>
      <c r="AN7" s="129"/>
    </row>
    <row r="8" spans="1:40" ht="15" customHeight="1" x14ac:dyDescent="0.55000000000000004">
      <c r="A8" s="120"/>
      <c r="B8" s="121"/>
      <c r="C8" s="123"/>
      <c r="D8" s="121"/>
      <c r="E8" s="125"/>
      <c r="F8" s="121" t="s">
        <v>14</v>
      </c>
      <c r="G8" s="121"/>
      <c r="H8" s="121"/>
      <c r="I8" s="121"/>
      <c r="J8" s="121"/>
      <c r="K8" s="121"/>
      <c r="L8" s="121"/>
      <c r="M8" s="121" t="s">
        <v>15</v>
      </c>
      <c r="N8" s="121"/>
      <c r="O8" s="121"/>
      <c r="P8" s="121"/>
      <c r="Q8" s="121"/>
      <c r="R8" s="121"/>
      <c r="S8" s="121"/>
      <c r="T8" s="121" t="s">
        <v>16</v>
      </c>
      <c r="U8" s="121"/>
      <c r="V8" s="121"/>
      <c r="W8" s="121"/>
      <c r="X8" s="121"/>
      <c r="Y8" s="121"/>
      <c r="Z8" s="121"/>
      <c r="AA8" s="121" t="s">
        <v>17</v>
      </c>
      <c r="AB8" s="121"/>
      <c r="AC8" s="121"/>
      <c r="AD8" s="121"/>
      <c r="AE8" s="121"/>
      <c r="AF8" s="121"/>
      <c r="AG8" s="121"/>
      <c r="AH8" s="121" t="s">
        <v>20</v>
      </c>
      <c r="AI8" s="121"/>
      <c r="AJ8" s="121"/>
      <c r="AK8" s="127"/>
      <c r="AL8" s="128"/>
      <c r="AM8" s="129"/>
      <c r="AN8" s="129"/>
    </row>
    <row r="9" spans="1:40" ht="15" customHeight="1" x14ac:dyDescent="0.55000000000000004">
      <c r="A9" s="120"/>
      <c r="B9" s="121"/>
      <c r="C9" s="123"/>
      <c r="D9" s="121"/>
      <c r="E9" s="125"/>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27"/>
      <c r="AL9" s="128"/>
      <c r="AM9" s="129"/>
      <c r="AN9" s="129"/>
    </row>
    <row r="10" spans="1:40" ht="15" customHeight="1" x14ac:dyDescent="0.55000000000000004">
      <c r="A10" s="120"/>
      <c r="B10" s="121"/>
      <c r="C10" s="124"/>
      <c r="D10" s="121"/>
      <c r="E10" s="125"/>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27"/>
      <c r="AL10" s="128"/>
      <c r="AM10" s="129"/>
      <c r="AN10" s="129"/>
    </row>
    <row r="11" spans="1:40" ht="18" customHeight="1" x14ac:dyDescent="0.55000000000000004">
      <c r="A11" s="19">
        <v>1</v>
      </c>
      <c r="B11" s="72" t="s">
        <v>22</v>
      </c>
      <c r="C11" s="73"/>
      <c r="D11" s="74"/>
      <c r="E11" s="75"/>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15">
        <f>+SUM(F11:AJ11)</f>
        <v>0</v>
      </c>
      <c r="AL11" s="16">
        <f>IF($AK$3="４週",AK11/4,AK11/(DAY(EOMONTH($F$9,0))/7))</f>
        <v>0</v>
      </c>
      <c r="AM11" s="117"/>
      <c r="AN11" s="117"/>
    </row>
    <row r="12" spans="1:40" ht="18" customHeight="1" x14ac:dyDescent="0.55000000000000004">
      <c r="A12" s="19">
        <v>2</v>
      </c>
      <c r="B12" s="72" t="s">
        <v>25</v>
      </c>
      <c r="C12" s="73"/>
      <c r="D12" s="74"/>
      <c r="E12" s="75"/>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15">
        <f t="shared" ref="AK12:AK32" si="0">+SUM(F12:AJ12)</f>
        <v>0</v>
      </c>
      <c r="AL12" s="16">
        <f>IF($AK$3="４週",AK12/4,AK12/(DAY(EOMONTH($F$9,0))/7))</f>
        <v>0</v>
      </c>
      <c r="AM12" s="117"/>
      <c r="AN12" s="117"/>
    </row>
    <row r="13" spans="1:40" ht="18" customHeight="1" x14ac:dyDescent="0.55000000000000004">
      <c r="A13" s="19">
        <v>3</v>
      </c>
      <c r="B13" s="72"/>
      <c r="C13" s="73"/>
      <c r="D13" s="74"/>
      <c r="E13" s="75"/>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15">
        <f t="shared" si="0"/>
        <v>0</v>
      </c>
      <c r="AL13" s="16">
        <f>IF($AK$3="４週",AK13/4,AK13/(DAY(EOMONTH($F$9,0))/7))</f>
        <v>0</v>
      </c>
      <c r="AM13" s="117"/>
      <c r="AN13" s="117"/>
    </row>
    <row r="14" spans="1:40" ht="18" customHeight="1" x14ac:dyDescent="0.55000000000000004">
      <c r="A14" s="19">
        <v>4</v>
      </c>
      <c r="B14" s="72"/>
      <c r="C14" s="73"/>
      <c r="D14" s="74"/>
      <c r="E14" s="75"/>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15">
        <f t="shared" si="0"/>
        <v>0</v>
      </c>
      <c r="AL14" s="16">
        <f>IF($AK$3="４週",AK14/4,AK14/(DAY(EOMONTH($F$9,0))/7))</f>
        <v>0</v>
      </c>
      <c r="AM14" s="117"/>
      <c r="AN14" s="117"/>
    </row>
    <row r="15" spans="1:40" ht="18" customHeight="1" x14ac:dyDescent="0.55000000000000004">
      <c r="A15" s="19">
        <v>5</v>
      </c>
      <c r="B15" s="72"/>
      <c r="C15" s="73"/>
      <c r="D15" s="74"/>
      <c r="E15" s="75"/>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15">
        <f t="shared" si="0"/>
        <v>0</v>
      </c>
      <c r="AL15" s="16">
        <f t="shared" ref="AL15:AL29" si="1">IF($AK$3="４週",AK15/4,AK15/(DAY(EOMONTH($F$9,0))/7))</f>
        <v>0</v>
      </c>
      <c r="AM15" s="117"/>
      <c r="AN15" s="117"/>
    </row>
    <row r="16" spans="1:40" ht="18" customHeight="1" x14ac:dyDescent="0.55000000000000004">
      <c r="A16" s="19">
        <v>6</v>
      </c>
      <c r="B16" s="72"/>
      <c r="C16" s="73"/>
      <c r="D16" s="74"/>
      <c r="E16" s="75"/>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15">
        <f t="shared" si="0"/>
        <v>0</v>
      </c>
      <c r="AL16" s="16">
        <f t="shared" si="1"/>
        <v>0</v>
      </c>
      <c r="AM16" s="117"/>
      <c r="AN16" s="117"/>
    </row>
    <row r="17" spans="1:40" ht="18" customHeight="1" x14ac:dyDescent="0.55000000000000004">
      <c r="A17" s="19">
        <v>7</v>
      </c>
      <c r="B17" s="72"/>
      <c r="C17" s="73"/>
      <c r="D17" s="74"/>
      <c r="E17" s="75"/>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15">
        <f t="shared" si="0"/>
        <v>0</v>
      </c>
      <c r="AL17" s="16">
        <f t="shared" si="1"/>
        <v>0</v>
      </c>
      <c r="AM17" s="117"/>
      <c r="AN17" s="117"/>
    </row>
    <row r="18" spans="1:40" ht="18" customHeight="1" x14ac:dyDescent="0.55000000000000004">
      <c r="A18" s="19">
        <v>8</v>
      </c>
      <c r="B18" s="72"/>
      <c r="C18" s="73"/>
      <c r="D18" s="74"/>
      <c r="E18" s="75"/>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15">
        <f t="shared" si="0"/>
        <v>0</v>
      </c>
      <c r="AL18" s="16">
        <f t="shared" si="1"/>
        <v>0</v>
      </c>
      <c r="AM18" s="117"/>
      <c r="AN18" s="117"/>
    </row>
    <row r="19" spans="1:40" ht="18" customHeight="1" x14ac:dyDescent="0.55000000000000004">
      <c r="A19" s="19">
        <v>9</v>
      </c>
      <c r="B19" s="72"/>
      <c r="C19" s="73"/>
      <c r="D19" s="74"/>
      <c r="E19" s="75"/>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15">
        <f t="shared" si="0"/>
        <v>0</v>
      </c>
      <c r="AL19" s="16">
        <f t="shared" si="1"/>
        <v>0</v>
      </c>
      <c r="AM19" s="117"/>
      <c r="AN19" s="117"/>
    </row>
    <row r="20" spans="1:40" ht="18" customHeight="1" x14ac:dyDescent="0.55000000000000004">
      <c r="A20" s="19">
        <v>10</v>
      </c>
      <c r="B20" s="72"/>
      <c r="C20" s="73"/>
      <c r="D20" s="74"/>
      <c r="E20" s="75"/>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15">
        <f t="shared" si="0"/>
        <v>0</v>
      </c>
      <c r="AL20" s="16">
        <f t="shared" si="1"/>
        <v>0</v>
      </c>
      <c r="AM20" s="117"/>
      <c r="AN20" s="117"/>
    </row>
    <row r="21" spans="1:40" ht="18" customHeight="1" x14ac:dyDescent="0.55000000000000004">
      <c r="A21" s="19">
        <v>11</v>
      </c>
      <c r="B21" s="72"/>
      <c r="C21" s="73"/>
      <c r="D21" s="74"/>
      <c r="E21" s="75"/>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15">
        <f t="shared" si="0"/>
        <v>0</v>
      </c>
      <c r="AL21" s="16">
        <f t="shared" si="1"/>
        <v>0</v>
      </c>
      <c r="AM21" s="117"/>
      <c r="AN21" s="117"/>
    </row>
    <row r="22" spans="1:40" ht="18" customHeight="1" x14ac:dyDescent="0.55000000000000004">
      <c r="A22" s="19">
        <v>12</v>
      </c>
      <c r="B22" s="72"/>
      <c r="C22" s="73"/>
      <c r="D22" s="74"/>
      <c r="E22" s="75"/>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15">
        <f t="shared" si="0"/>
        <v>0</v>
      </c>
      <c r="AL22" s="16">
        <f t="shared" si="1"/>
        <v>0</v>
      </c>
      <c r="AM22" s="117"/>
      <c r="AN22" s="117"/>
    </row>
    <row r="23" spans="1:40" ht="18" customHeight="1" x14ac:dyDescent="0.55000000000000004">
      <c r="A23" s="19">
        <v>13</v>
      </c>
      <c r="B23" s="72"/>
      <c r="C23" s="73"/>
      <c r="D23" s="74"/>
      <c r="E23" s="75"/>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15">
        <f t="shared" si="0"/>
        <v>0</v>
      </c>
      <c r="AL23" s="16">
        <f t="shared" si="1"/>
        <v>0</v>
      </c>
      <c r="AM23" s="117"/>
      <c r="AN23" s="117"/>
    </row>
    <row r="24" spans="1:40" ht="18" customHeight="1" x14ac:dyDescent="0.55000000000000004">
      <c r="A24" s="19">
        <v>14</v>
      </c>
      <c r="B24" s="72"/>
      <c r="C24" s="73"/>
      <c r="D24" s="74"/>
      <c r="E24" s="75"/>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15">
        <f t="shared" si="0"/>
        <v>0</v>
      </c>
      <c r="AL24" s="16">
        <f t="shared" si="1"/>
        <v>0</v>
      </c>
      <c r="AM24" s="117"/>
      <c r="AN24" s="117"/>
    </row>
    <row r="25" spans="1:40" ht="18" customHeight="1" x14ac:dyDescent="0.55000000000000004">
      <c r="A25" s="19">
        <v>15</v>
      </c>
      <c r="B25" s="72"/>
      <c r="C25" s="73"/>
      <c r="D25" s="74"/>
      <c r="E25" s="75"/>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15">
        <f t="shared" si="0"/>
        <v>0</v>
      </c>
      <c r="AL25" s="16">
        <f t="shared" si="1"/>
        <v>0</v>
      </c>
      <c r="AM25" s="117"/>
      <c r="AN25" s="117"/>
    </row>
    <row r="26" spans="1:40" ht="18" customHeight="1" x14ac:dyDescent="0.55000000000000004">
      <c r="A26" s="19">
        <v>16</v>
      </c>
      <c r="B26" s="72"/>
      <c r="C26" s="73"/>
      <c r="D26" s="74"/>
      <c r="E26" s="75"/>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15">
        <f t="shared" si="0"/>
        <v>0</v>
      </c>
      <c r="AL26" s="16">
        <f t="shared" si="1"/>
        <v>0</v>
      </c>
      <c r="AM26" s="117"/>
      <c r="AN26" s="117"/>
    </row>
    <row r="27" spans="1:40" ht="18" customHeight="1" x14ac:dyDescent="0.55000000000000004">
      <c r="A27" s="19">
        <v>17</v>
      </c>
      <c r="B27" s="72"/>
      <c r="C27" s="73"/>
      <c r="D27" s="74"/>
      <c r="E27" s="75"/>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15">
        <f t="shared" si="0"/>
        <v>0</v>
      </c>
      <c r="AL27" s="16">
        <f t="shared" si="1"/>
        <v>0</v>
      </c>
      <c r="AM27" s="117"/>
      <c r="AN27" s="117"/>
    </row>
    <row r="28" spans="1:40" ht="18" customHeight="1" x14ac:dyDescent="0.55000000000000004">
      <c r="A28" s="19">
        <v>18</v>
      </c>
      <c r="B28" s="72"/>
      <c r="C28" s="73"/>
      <c r="D28" s="74"/>
      <c r="E28" s="75"/>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15">
        <f t="shared" si="0"/>
        <v>0</v>
      </c>
      <c r="AL28" s="16">
        <f t="shared" si="1"/>
        <v>0</v>
      </c>
      <c r="AM28" s="117"/>
      <c r="AN28" s="117"/>
    </row>
    <row r="29" spans="1:40" ht="18" customHeight="1" x14ac:dyDescent="0.55000000000000004">
      <c r="A29" s="19">
        <v>19</v>
      </c>
      <c r="B29" s="72"/>
      <c r="C29" s="73"/>
      <c r="D29" s="74"/>
      <c r="E29" s="75"/>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15">
        <f t="shared" si="0"/>
        <v>0</v>
      </c>
      <c r="AL29" s="16">
        <f t="shared" si="1"/>
        <v>0</v>
      </c>
      <c r="AM29" s="117"/>
      <c r="AN29" s="117"/>
    </row>
    <row r="30" spans="1:40" ht="18" customHeight="1" x14ac:dyDescent="0.55000000000000004">
      <c r="A30" s="106">
        <v>20</v>
      </c>
      <c r="B30" s="72"/>
      <c r="C30" s="73"/>
      <c r="D30" s="74"/>
      <c r="E30" s="75"/>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107">
        <f t="shared" ref="AK30:AK31" si="2">+SUM(F30:AJ30)</f>
        <v>0</v>
      </c>
      <c r="AL30" s="108">
        <f t="shared" ref="AL30:AL31" si="3">IF($AK$3="４週",AK30/4,AK30/(DAY(EOMONTH($F$9,0))/7))</f>
        <v>0</v>
      </c>
      <c r="AM30" s="117"/>
      <c r="AN30" s="117"/>
    </row>
    <row r="31" spans="1:40" s="13" customFormat="1" ht="18" customHeight="1" x14ac:dyDescent="0.55000000000000004">
      <c r="A31" s="82"/>
      <c r="B31" s="85"/>
      <c r="C31" s="86"/>
      <c r="D31" s="87"/>
      <c r="E31" s="88"/>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15">
        <f t="shared" si="2"/>
        <v>0</v>
      </c>
      <c r="AL31" s="16">
        <f t="shared" si="3"/>
        <v>0</v>
      </c>
      <c r="AM31" s="137"/>
      <c r="AN31" s="137"/>
    </row>
    <row r="32" spans="1:40" ht="18" customHeight="1" x14ac:dyDescent="0.55000000000000004">
      <c r="A32" s="125" t="s">
        <v>4</v>
      </c>
      <c r="B32" s="130"/>
      <c r="C32" s="130"/>
      <c r="D32" s="130"/>
      <c r="E32" s="130"/>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31"/>
      <c r="AN32" s="131"/>
    </row>
    <row r="33" spans="1:43" ht="18" customHeight="1" x14ac:dyDescent="0.55000000000000004">
      <c r="A33" s="130" t="s">
        <v>6</v>
      </c>
      <c r="B33" s="130"/>
      <c r="C33" s="130"/>
      <c r="D33" s="130"/>
      <c r="E33" s="132"/>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17"/>
      <c r="AL33" s="18"/>
      <c r="AM33" s="131"/>
      <c r="AN33" s="131"/>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70"/>
      <c r="B35" s="70"/>
      <c r="C35" s="70"/>
      <c r="D35" s="70"/>
      <c r="E35" s="70"/>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70"/>
      <c r="AL35" s="70"/>
      <c r="AM35" s="12"/>
    </row>
    <row r="36" spans="1:43" s="13" customFormat="1" ht="21" customHeight="1" x14ac:dyDescent="0.55000000000000004">
      <c r="A36" s="44" t="s">
        <v>116</v>
      </c>
      <c r="B36" s="10"/>
      <c r="C36" s="10"/>
      <c r="D36" s="10"/>
      <c r="E36" s="10"/>
      <c r="F36" s="10"/>
      <c r="G36" s="11"/>
      <c r="H36" s="11"/>
      <c r="I36" s="11"/>
      <c r="J36" s="11"/>
      <c r="K36" s="11"/>
      <c r="L36" s="11"/>
      <c r="M36" s="11"/>
      <c r="N36" s="11"/>
      <c r="O36" s="11"/>
      <c r="AM36" s="10"/>
      <c r="AN36" s="12"/>
    </row>
    <row r="37" spans="1:43" s="13" customFormat="1" ht="32.25" customHeight="1" x14ac:dyDescent="0.55000000000000004">
      <c r="A37" s="133"/>
      <c r="B37" s="133"/>
      <c r="C37" s="133"/>
      <c r="D37" s="62">
        <v>4</v>
      </c>
      <c r="E37" s="62">
        <v>5</v>
      </c>
      <c r="F37" s="134">
        <v>6</v>
      </c>
      <c r="G37" s="134"/>
      <c r="H37" s="134"/>
      <c r="I37" s="134">
        <v>7</v>
      </c>
      <c r="J37" s="134"/>
      <c r="K37" s="134"/>
      <c r="L37" s="134">
        <v>8</v>
      </c>
      <c r="M37" s="134"/>
      <c r="N37" s="134"/>
      <c r="O37" s="134">
        <v>9</v>
      </c>
      <c r="P37" s="134"/>
      <c r="Q37" s="134"/>
      <c r="R37" s="134">
        <v>10</v>
      </c>
      <c r="S37" s="134"/>
      <c r="T37" s="134"/>
      <c r="U37" s="134">
        <v>11</v>
      </c>
      <c r="V37" s="134"/>
      <c r="W37" s="134"/>
      <c r="X37" s="134">
        <v>12</v>
      </c>
      <c r="Y37" s="134"/>
      <c r="Z37" s="134"/>
      <c r="AA37" s="134">
        <v>1</v>
      </c>
      <c r="AB37" s="134"/>
      <c r="AC37" s="134"/>
      <c r="AD37" s="134">
        <v>2</v>
      </c>
      <c r="AE37" s="134"/>
      <c r="AF37" s="134"/>
      <c r="AG37" s="134">
        <v>3</v>
      </c>
      <c r="AH37" s="134"/>
      <c r="AI37" s="134"/>
      <c r="AJ37" s="133" t="s">
        <v>64</v>
      </c>
      <c r="AK37" s="133"/>
      <c r="AL37" s="56" t="s">
        <v>119</v>
      </c>
      <c r="AM37" s="135" t="s">
        <v>154</v>
      </c>
      <c r="AN37" s="136"/>
      <c r="AO37"/>
      <c r="AP37"/>
      <c r="AQ37"/>
    </row>
    <row r="38" spans="1:43" s="13" customFormat="1" ht="20.149999999999999" customHeight="1" x14ac:dyDescent="0.55000000000000004">
      <c r="A38" s="142" t="s">
        <v>124</v>
      </c>
      <c r="B38" s="142"/>
      <c r="C38" s="142"/>
      <c r="D38" s="61">
        <f>SUM(D39,D40,D41,D42,D44,D46)</f>
        <v>0</v>
      </c>
      <c r="E38" s="61">
        <f>SUM(E39,E40,E41,E42,E44,E46)</f>
        <v>0</v>
      </c>
      <c r="F38" s="138">
        <f>SUM(F39,F40,F41,F42,F44,F46)</f>
        <v>0</v>
      </c>
      <c r="G38" s="139"/>
      <c r="H38" s="140"/>
      <c r="I38" s="138">
        <f>SUM(I39,I40,I41,I42,I44,I46)</f>
        <v>0</v>
      </c>
      <c r="J38" s="139">
        <f t="shared" ref="J38:AI38" si="5">SUM(J39,J40,J41,J42,J44,J46)</f>
        <v>0</v>
      </c>
      <c r="K38" s="140">
        <f t="shared" si="5"/>
        <v>0</v>
      </c>
      <c r="L38" s="138">
        <f>SUM(L39,L40,L41,L42,L44,L46)</f>
        <v>0</v>
      </c>
      <c r="M38" s="139"/>
      <c r="N38" s="140"/>
      <c r="O38" s="138">
        <f>SUM(O39,O40,O41,O42,O44,O46)</f>
        <v>0</v>
      </c>
      <c r="P38" s="139"/>
      <c r="Q38" s="140"/>
      <c r="R38" s="138">
        <f>SUM(R39,R40,R41,R42,R44,R46)</f>
        <v>0</v>
      </c>
      <c r="S38" s="139"/>
      <c r="T38" s="140"/>
      <c r="U38" s="138">
        <f>SUM(U39,U40,U41,U42,U44,U46)</f>
        <v>0</v>
      </c>
      <c r="V38" s="139">
        <f t="shared" si="5"/>
        <v>0</v>
      </c>
      <c r="W38" s="140">
        <f t="shared" si="5"/>
        <v>0</v>
      </c>
      <c r="X38" s="138">
        <f>SUM(X39,X40,X41,X42,X44,X46)</f>
        <v>0</v>
      </c>
      <c r="Y38" s="139">
        <f t="shared" si="5"/>
        <v>0</v>
      </c>
      <c r="Z38" s="140">
        <f t="shared" si="5"/>
        <v>0</v>
      </c>
      <c r="AA38" s="138">
        <f>SUM(AA39,AA40,AA41,AA42,AA44,AA46)</f>
        <v>0</v>
      </c>
      <c r="AB38" s="139">
        <f t="shared" si="5"/>
        <v>0</v>
      </c>
      <c r="AC38" s="140">
        <f t="shared" si="5"/>
        <v>0</v>
      </c>
      <c r="AD38" s="138">
        <f>SUM(AD39,AD40,AD41,AD42,AD44,AD46)</f>
        <v>0</v>
      </c>
      <c r="AE38" s="139">
        <f t="shared" si="5"/>
        <v>0</v>
      </c>
      <c r="AF38" s="140">
        <f t="shared" si="5"/>
        <v>0</v>
      </c>
      <c r="AG38" s="138">
        <f>SUM(AG39,AG40,AG41,AG42,AG44,AG46)</f>
        <v>0</v>
      </c>
      <c r="AH38" s="139">
        <f t="shared" si="5"/>
        <v>0</v>
      </c>
      <c r="AI38" s="140">
        <f t="shared" si="5"/>
        <v>0</v>
      </c>
      <c r="AJ38" s="141">
        <f>SUM(D38:AI38)</f>
        <v>0</v>
      </c>
      <c r="AK38" s="141"/>
      <c r="AL38" s="55" t="e">
        <f>ROUNDUP(AJ38/AJ48,1)</f>
        <v>#DIV/0!</v>
      </c>
      <c r="AM38" s="109"/>
      <c r="AN38" s="110"/>
      <c r="AO38"/>
      <c r="AP38"/>
      <c r="AQ38"/>
    </row>
    <row r="39" spans="1:43" s="53" customFormat="1" ht="20.149999999999999" customHeight="1" x14ac:dyDescent="0.55000000000000004">
      <c r="A39" s="65" t="s">
        <v>147</v>
      </c>
      <c r="B39" s="66"/>
      <c r="C39" s="67"/>
      <c r="D39" s="77"/>
      <c r="E39" s="77"/>
      <c r="F39" s="143"/>
      <c r="G39" s="144"/>
      <c r="H39" s="145"/>
      <c r="I39" s="143"/>
      <c r="J39" s="144"/>
      <c r="K39" s="145"/>
      <c r="L39" s="143"/>
      <c r="M39" s="144"/>
      <c r="N39" s="145"/>
      <c r="O39" s="143"/>
      <c r="P39" s="144"/>
      <c r="Q39" s="145"/>
      <c r="R39" s="143"/>
      <c r="S39" s="144"/>
      <c r="T39" s="145"/>
      <c r="U39" s="143"/>
      <c r="V39" s="144"/>
      <c r="W39" s="145"/>
      <c r="X39" s="143"/>
      <c r="Y39" s="144"/>
      <c r="Z39" s="145"/>
      <c r="AA39" s="143"/>
      <c r="AB39" s="144"/>
      <c r="AC39" s="145"/>
      <c r="AD39" s="143"/>
      <c r="AE39" s="144"/>
      <c r="AF39" s="145"/>
      <c r="AG39" s="143"/>
      <c r="AH39" s="144"/>
      <c r="AI39" s="145"/>
      <c r="AJ39" s="146">
        <f t="shared" ref="AJ39:AJ47" si="6">SUM(D39:AI39)</f>
        <v>0</v>
      </c>
      <c r="AK39" s="146"/>
      <c r="AL39" s="68" t="e">
        <f>ROUNDUP(AJ39/$AJ$48,1)</f>
        <v>#DIV/0!</v>
      </c>
      <c r="AM39" s="109"/>
      <c r="AN39" s="110"/>
      <c r="AO39" s="52"/>
      <c r="AP39" s="52"/>
      <c r="AQ39" s="52"/>
    </row>
    <row r="40" spans="1:43" s="53" customFormat="1" ht="20.149999999999999" customHeight="1" x14ac:dyDescent="0.55000000000000004">
      <c r="A40" s="65" t="s">
        <v>125</v>
      </c>
      <c r="B40" s="66"/>
      <c r="C40" s="67"/>
      <c r="D40" s="77"/>
      <c r="E40" s="77"/>
      <c r="F40" s="143"/>
      <c r="G40" s="144"/>
      <c r="H40" s="145"/>
      <c r="I40" s="143"/>
      <c r="J40" s="144"/>
      <c r="K40" s="145"/>
      <c r="L40" s="143"/>
      <c r="M40" s="144"/>
      <c r="N40" s="145"/>
      <c r="O40" s="143"/>
      <c r="P40" s="144"/>
      <c r="Q40" s="145"/>
      <c r="R40" s="143"/>
      <c r="S40" s="144"/>
      <c r="T40" s="145"/>
      <c r="U40" s="143"/>
      <c r="V40" s="144"/>
      <c r="W40" s="145"/>
      <c r="X40" s="143"/>
      <c r="Y40" s="144"/>
      <c r="Z40" s="145"/>
      <c r="AA40" s="143"/>
      <c r="AB40" s="144"/>
      <c r="AC40" s="145"/>
      <c r="AD40" s="143"/>
      <c r="AE40" s="144"/>
      <c r="AF40" s="145"/>
      <c r="AG40" s="143"/>
      <c r="AH40" s="144"/>
      <c r="AI40" s="145"/>
      <c r="AJ40" s="146">
        <f t="shared" si="6"/>
        <v>0</v>
      </c>
      <c r="AK40" s="146"/>
      <c r="AL40" s="68" t="e">
        <f>ROUNDUP(AJ40/$AJ$48,1)</f>
        <v>#DIV/0!</v>
      </c>
      <c r="AM40" s="109"/>
      <c r="AN40" s="110"/>
      <c r="AO40" s="52"/>
      <c r="AP40" s="52"/>
      <c r="AQ40" s="52"/>
    </row>
    <row r="41" spans="1:43" s="13" customFormat="1" ht="20.149999999999999" customHeight="1" x14ac:dyDescent="0.55000000000000004">
      <c r="A41" s="57" t="s">
        <v>126</v>
      </c>
      <c r="B41" s="58"/>
      <c r="C41" s="59"/>
      <c r="D41" s="77"/>
      <c r="E41" s="77"/>
      <c r="F41" s="143"/>
      <c r="G41" s="144"/>
      <c r="H41" s="145"/>
      <c r="I41" s="143"/>
      <c r="J41" s="144"/>
      <c r="K41" s="145"/>
      <c r="L41" s="143"/>
      <c r="M41" s="144"/>
      <c r="N41" s="145"/>
      <c r="O41" s="143"/>
      <c r="P41" s="144"/>
      <c r="Q41" s="145"/>
      <c r="R41" s="143"/>
      <c r="S41" s="144"/>
      <c r="T41" s="145"/>
      <c r="U41" s="143"/>
      <c r="V41" s="144"/>
      <c r="W41" s="145"/>
      <c r="X41" s="143"/>
      <c r="Y41" s="144"/>
      <c r="Z41" s="145"/>
      <c r="AA41" s="143"/>
      <c r="AB41" s="144"/>
      <c r="AC41" s="145"/>
      <c r="AD41" s="143"/>
      <c r="AE41" s="144"/>
      <c r="AF41" s="145"/>
      <c r="AG41" s="143"/>
      <c r="AH41" s="144"/>
      <c r="AI41" s="145"/>
      <c r="AJ41" s="141">
        <f t="shared" si="6"/>
        <v>0</v>
      </c>
      <c r="AK41" s="141"/>
      <c r="AL41" s="55" t="e">
        <f>ROUNDUP(AJ41/$AJ$48,1)</f>
        <v>#DIV/0!</v>
      </c>
      <c r="AM41" s="109"/>
      <c r="AN41" s="110"/>
      <c r="AO41"/>
      <c r="AP41"/>
      <c r="AQ41"/>
    </row>
    <row r="42" spans="1:43" s="13" customFormat="1" ht="20.149999999999999" customHeight="1" x14ac:dyDescent="0.55000000000000004">
      <c r="A42" s="147" t="s">
        <v>127</v>
      </c>
      <c r="B42" s="148"/>
      <c r="C42" s="149"/>
      <c r="D42" s="77"/>
      <c r="E42" s="77"/>
      <c r="F42" s="143"/>
      <c r="G42" s="144"/>
      <c r="H42" s="145"/>
      <c r="I42" s="143"/>
      <c r="J42" s="144"/>
      <c r="K42" s="145"/>
      <c r="L42" s="143"/>
      <c r="M42" s="144"/>
      <c r="N42" s="145"/>
      <c r="O42" s="143"/>
      <c r="P42" s="144"/>
      <c r="Q42" s="145"/>
      <c r="R42" s="143"/>
      <c r="S42" s="144"/>
      <c r="T42" s="145"/>
      <c r="U42" s="143"/>
      <c r="V42" s="144"/>
      <c r="W42" s="145"/>
      <c r="X42" s="143"/>
      <c r="Y42" s="144"/>
      <c r="Z42" s="145"/>
      <c r="AA42" s="143"/>
      <c r="AB42" s="144"/>
      <c r="AC42" s="145"/>
      <c r="AD42" s="143"/>
      <c r="AE42" s="144"/>
      <c r="AF42" s="145"/>
      <c r="AG42" s="143"/>
      <c r="AH42" s="144"/>
      <c r="AI42" s="145"/>
      <c r="AJ42" s="141">
        <f t="shared" si="6"/>
        <v>0</v>
      </c>
      <c r="AK42" s="141"/>
      <c r="AL42" s="150" t="e">
        <f>ROUNDUP(AJ42/$AJ$48,1)</f>
        <v>#DIV/0!</v>
      </c>
      <c r="AM42" s="109"/>
      <c r="AN42" s="110"/>
      <c r="AO42"/>
      <c r="AP42"/>
      <c r="AQ42"/>
    </row>
    <row r="43" spans="1:43" s="54" customFormat="1" ht="20.149999999999999" customHeight="1" x14ac:dyDescent="0.55000000000000004">
      <c r="A43" s="63"/>
      <c r="B43" s="152" t="s">
        <v>148</v>
      </c>
      <c r="C43" s="153"/>
      <c r="D43" s="77"/>
      <c r="E43" s="77"/>
      <c r="F43" s="143"/>
      <c r="G43" s="144"/>
      <c r="H43" s="145"/>
      <c r="I43" s="143"/>
      <c r="J43" s="144"/>
      <c r="K43" s="145"/>
      <c r="L43" s="143"/>
      <c r="M43" s="144"/>
      <c r="N43" s="145"/>
      <c r="O43" s="143"/>
      <c r="P43" s="144"/>
      <c r="Q43" s="145"/>
      <c r="R43" s="143"/>
      <c r="S43" s="144"/>
      <c r="T43" s="145"/>
      <c r="U43" s="143"/>
      <c r="V43" s="144"/>
      <c r="W43" s="145"/>
      <c r="X43" s="143"/>
      <c r="Y43" s="144"/>
      <c r="Z43" s="145"/>
      <c r="AA43" s="143"/>
      <c r="AB43" s="144"/>
      <c r="AC43" s="145"/>
      <c r="AD43" s="143"/>
      <c r="AE43" s="144"/>
      <c r="AF43" s="145"/>
      <c r="AG43" s="143"/>
      <c r="AH43" s="144"/>
      <c r="AI43" s="145"/>
      <c r="AJ43" s="141">
        <f t="shared" si="6"/>
        <v>0</v>
      </c>
      <c r="AK43" s="141"/>
      <c r="AL43" s="151"/>
      <c r="AM43" s="111" t="e">
        <f>ROUNDUP($AJ$43/$AJ$48,1)</f>
        <v>#DIV/0!</v>
      </c>
      <c r="AN43" s="112"/>
      <c r="AO43" s="52"/>
      <c r="AP43" s="52"/>
      <c r="AQ43" s="52"/>
    </row>
    <row r="44" spans="1:43" s="13" customFormat="1" ht="20.149999999999999" customHeight="1" x14ac:dyDescent="0.55000000000000004">
      <c r="A44" s="147" t="s">
        <v>128</v>
      </c>
      <c r="B44" s="148"/>
      <c r="C44" s="149"/>
      <c r="D44" s="77"/>
      <c r="E44" s="77"/>
      <c r="F44" s="143"/>
      <c r="G44" s="144"/>
      <c r="H44" s="145"/>
      <c r="I44" s="143"/>
      <c r="J44" s="144"/>
      <c r="K44" s="145"/>
      <c r="L44" s="143"/>
      <c r="M44" s="144"/>
      <c r="N44" s="145"/>
      <c r="O44" s="143"/>
      <c r="P44" s="144"/>
      <c r="Q44" s="145"/>
      <c r="R44" s="143"/>
      <c r="S44" s="144"/>
      <c r="T44" s="145"/>
      <c r="U44" s="143"/>
      <c r="V44" s="144"/>
      <c r="W44" s="145"/>
      <c r="X44" s="143"/>
      <c r="Y44" s="144"/>
      <c r="Z44" s="145"/>
      <c r="AA44" s="143"/>
      <c r="AB44" s="144"/>
      <c r="AC44" s="145"/>
      <c r="AD44" s="143"/>
      <c r="AE44" s="144"/>
      <c r="AF44" s="145"/>
      <c r="AG44" s="143"/>
      <c r="AH44" s="144"/>
      <c r="AI44" s="145"/>
      <c r="AJ44" s="141">
        <f t="shared" si="6"/>
        <v>0</v>
      </c>
      <c r="AK44" s="141"/>
      <c r="AL44" s="150" t="e">
        <f>ROUNDUP(AJ44/$AJ$48,1)</f>
        <v>#DIV/0!</v>
      </c>
      <c r="AM44" s="109"/>
      <c r="AN44" s="110"/>
      <c r="AO44"/>
      <c r="AP44"/>
      <c r="AQ44"/>
    </row>
    <row r="45" spans="1:43" s="54" customFormat="1" ht="20.149999999999999" customHeight="1" x14ac:dyDescent="0.55000000000000004">
      <c r="A45" s="64"/>
      <c r="B45" s="152" t="s">
        <v>148</v>
      </c>
      <c r="C45" s="153"/>
      <c r="D45" s="77"/>
      <c r="E45" s="77"/>
      <c r="F45" s="143"/>
      <c r="G45" s="144"/>
      <c r="H45" s="145"/>
      <c r="I45" s="143"/>
      <c r="J45" s="144"/>
      <c r="K45" s="145"/>
      <c r="L45" s="143"/>
      <c r="M45" s="144"/>
      <c r="N45" s="145"/>
      <c r="O45" s="143"/>
      <c r="P45" s="144"/>
      <c r="Q45" s="145"/>
      <c r="R45" s="143"/>
      <c r="S45" s="144"/>
      <c r="T45" s="145"/>
      <c r="U45" s="143"/>
      <c r="V45" s="144"/>
      <c r="W45" s="145"/>
      <c r="X45" s="143"/>
      <c r="Y45" s="144"/>
      <c r="Z45" s="145"/>
      <c r="AA45" s="143"/>
      <c r="AB45" s="144"/>
      <c r="AC45" s="145"/>
      <c r="AD45" s="143"/>
      <c r="AE45" s="144"/>
      <c r="AF45" s="145"/>
      <c r="AG45" s="143"/>
      <c r="AH45" s="144"/>
      <c r="AI45" s="145"/>
      <c r="AJ45" s="141">
        <f t="shared" si="6"/>
        <v>0</v>
      </c>
      <c r="AK45" s="141"/>
      <c r="AL45" s="151"/>
      <c r="AM45" s="111" t="e">
        <f>ROUNDUP($AJ$45/$AJ$48,1)</f>
        <v>#DIV/0!</v>
      </c>
      <c r="AN45" s="112"/>
      <c r="AO45" s="52"/>
      <c r="AP45" s="52"/>
      <c r="AQ45" s="52"/>
    </row>
    <row r="46" spans="1:43" s="13" customFormat="1" ht="20.149999999999999" customHeight="1" x14ac:dyDescent="0.55000000000000004">
      <c r="A46" s="147" t="s">
        <v>129</v>
      </c>
      <c r="B46" s="148"/>
      <c r="C46" s="149"/>
      <c r="D46" s="77"/>
      <c r="E46" s="77"/>
      <c r="F46" s="143"/>
      <c r="G46" s="144"/>
      <c r="H46" s="145"/>
      <c r="I46" s="143"/>
      <c r="J46" s="144"/>
      <c r="K46" s="145"/>
      <c r="L46" s="143"/>
      <c r="M46" s="144"/>
      <c r="N46" s="145"/>
      <c r="O46" s="143"/>
      <c r="P46" s="144"/>
      <c r="Q46" s="145"/>
      <c r="R46" s="143"/>
      <c r="S46" s="144"/>
      <c r="T46" s="145"/>
      <c r="U46" s="143"/>
      <c r="V46" s="144"/>
      <c r="W46" s="145"/>
      <c r="X46" s="143"/>
      <c r="Y46" s="144"/>
      <c r="Z46" s="145"/>
      <c r="AA46" s="143"/>
      <c r="AB46" s="144"/>
      <c r="AC46" s="145"/>
      <c r="AD46" s="143"/>
      <c r="AE46" s="144"/>
      <c r="AF46" s="145"/>
      <c r="AG46" s="143"/>
      <c r="AH46" s="144"/>
      <c r="AI46" s="145"/>
      <c r="AJ46" s="141">
        <f t="shared" si="6"/>
        <v>0</v>
      </c>
      <c r="AK46" s="141"/>
      <c r="AL46" s="150" t="e">
        <f>ROUNDUP(AJ46/$AJ$48,1)</f>
        <v>#DIV/0!</v>
      </c>
      <c r="AM46" s="109"/>
      <c r="AN46" s="110"/>
      <c r="AO46"/>
      <c r="AP46"/>
      <c r="AQ46"/>
    </row>
    <row r="47" spans="1:43" s="54" customFormat="1" ht="20.149999999999999" customHeight="1" x14ac:dyDescent="0.55000000000000004">
      <c r="A47" s="63"/>
      <c r="B47" s="152" t="s">
        <v>148</v>
      </c>
      <c r="C47" s="153"/>
      <c r="D47" s="77"/>
      <c r="E47" s="77"/>
      <c r="F47" s="143"/>
      <c r="G47" s="144"/>
      <c r="H47" s="145"/>
      <c r="I47" s="143"/>
      <c r="J47" s="144"/>
      <c r="K47" s="145"/>
      <c r="L47" s="143"/>
      <c r="M47" s="144"/>
      <c r="N47" s="145"/>
      <c r="O47" s="143"/>
      <c r="P47" s="144"/>
      <c r="Q47" s="145"/>
      <c r="R47" s="143"/>
      <c r="S47" s="144"/>
      <c r="T47" s="145"/>
      <c r="U47" s="143"/>
      <c r="V47" s="144"/>
      <c r="W47" s="145"/>
      <c r="X47" s="143"/>
      <c r="Y47" s="144"/>
      <c r="Z47" s="145"/>
      <c r="AA47" s="143"/>
      <c r="AB47" s="144"/>
      <c r="AC47" s="145"/>
      <c r="AD47" s="143"/>
      <c r="AE47" s="144"/>
      <c r="AF47" s="145"/>
      <c r="AG47" s="143"/>
      <c r="AH47" s="144"/>
      <c r="AI47" s="145"/>
      <c r="AJ47" s="141">
        <f t="shared" si="6"/>
        <v>0</v>
      </c>
      <c r="AK47" s="141"/>
      <c r="AL47" s="151"/>
      <c r="AM47" s="111" t="e">
        <f>ROUNDUP($AJ$47/$AJ$48,1)</f>
        <v>#DIV/0!</v>
      </c>
      <c r="AN47" s="112"/>
      <c r="AO47" s="52"/>
      <c r="AP47" s="52"/>
      <c r="AQ47" s="52"/>
    </row>
    <row r="48" spans="1:43" s="13" customFormat="1" ht="20.149999999999999" customHeight="1" x14ac:dyDescent="0.55000000000000004">
      <c r="A48" s="142" t="s">
        <v>117</v>
      </c>
      <c r="B48" s="142"/>
      <c r="C48" s="142"/>
      <c r="D48" s="77"/>
      <c r="E48" s="77"/>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41">
        <f>+SUM(D48:AI48)</f>
        <v>0</v>
      </c>
      <c r="AK48" s="141"/>
      <c r="AL48" s="50"/>
      <c r="AM48" s="109"/>
      <c r="AN48" s="110"/>
      <c r="AO48"/>
      <c r="AP48"/>
      <c r="AQ48"/>
    </row>
    <row r="49" spans="1:40" s="13" customFormat="1" ht="5.15" customHeight="1" x14ac:dyDescent="0.55000000000000004">
      <c r="A49" s="47"/>
      <c r="B49" s="47"/>
      <c r="C49" s="47"/>
      <c r="D49" s="69"/>
      <c r="E49" s="69"/>
      <c r="F49" s="69"/>
      <c r="G49" s="69"/>
      <c r="H49" s="69"/>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48"/>
      <c r="AH49" s="48"/>
      <c r="AI49" s="48"/>
      <c r="AJ49" s="49"/>
      <c r="AK49" s="11"/>
      <c r="AL49" s="60"/>
      <c r="AM49" s="60"/>
      <c r="AN49" s="12"/>
    </row>
    <row r="50" spans="1:40" s="13" customFormat="1" ht="18" customHeight="1" x14ac:dyDescent="0.55000000000000004">
      <c r="A50" s="44" t="s">
        <v>118</v>
      </c>
      <c r="B50" s="11"/>
      <c r="D50" s="11"/>
      <c r="E50" s="11"/>
      <c r="F50" s="11"/>
      <c r="G50" s="11"/>
      <c r="H50" s="11"/>
      <c r="I50" s="11"/>
      <c r="J50" s="11"/>
      <c r="K50" s="11"/>
      <c r="L50" s="11"/>
      <c r="M50" s="11"/>
      <c r="N50" s="11"/>
      <c r="O50" s="11"/>
      <c r="P50" s="11"/>
      <c r="Q50" s="11"/>
      <c r="R50" s="11"/>
      <c r="S50" s="11"/>
      <c r="T50" s="11"/>
      <c r="U50" s="11"/>
      <c r="V50" s="11"/>
      <c r="W50" s="10"/>
      <c r="X50" s="11"/>
      <c r="Y50" s="11"/>
      <c r="Z50" s="11"/>
      <c r="AA50" s="11"/>
      <c r="AB50" s="11"/>
      <c r="AC50" s="11"/>
      <c r="AD50" s="11"/>
      <c r="AE50" s="11"/>
      <c r="AF50" s="11"/>
      <c r="AG50" s="48"/>
      <c r="AH50" s="48"/>
      <c r="AI50" s="48"/>
      <c r="AJ50" s="49"/>
      <c r="AK50" s="11"/>
      <c r="AL50" s="10"/>
      <c r="AM50" s="10"/>
      <c r="AN50" s="12"/>
    </row>
    <row r="51" spans="1:40" s="13" customFormat="1" ht="45" customHeight="1" x14ac:dyDescent="0.55000000000000004">
      <c r="A51" s="133" t="s">
        <v>112</v>
      </c>
      <c r="B51" s="133"/>
      <c r="C51" s="133" t="s">
        <v>25</v>
      </c>
      <c r="D51" s="133"/>
      <c r="E51" s="155" t="s">
        <v>37</v>
      </c>
      <c r="F51" s="155"/>
      <c r="G51" s="155"/>
      <c r="H51" s="155"/>
      <c r="I51" s="156" t="s">
        <v>122</v>
      </c>
      <c r="J51" s="157"/>
      <c r="K51" s="157"/>
      <c r="L51" s="157"/>
      <c r="M51" s="157"/>
      <c r="N51" s="158"/>
      <c r="O51" s="159" t="s">
        <v>155</v>
      </c>
      <c r="P51" s="160"/>
      <c r="Q51" s="160"/>
      <c r="R51" s="160"/>
      <c r="S51" s="160"/>
      <c r="T51" s="161"/>
      <c r="U51"/>
      <c r="W51" s="10"/>
      <c r="X51" s="11"/>
      <c r="Y51" s="11"/>
      <c r="Z51" s="11"/>
      <c r="AA51" s="11"/>
      <c r="AB51" s="11"/>
      <c r="AC51" s="11"/>
      <c r="AD51" s="11"/>
      <c r="AE51" s="11"/>
      <c r="AF51" s="11"/>
      <c r="AG51" s="48"/>
      <c r="AH51" s="48"/>
      <c r="AI51" s="48"/>
      <c r="AJ51" s="49"/>
      <c r="AK51" s="11"/>
      <c r="AL51" s="10"/>
      <c r="AM51" s="10"/>
      <c r="AN51" s="12"/>
    </row>
    <row r="52" spans="1:40" s="13" customFormat="1" ht="18" customHeight="1" x14ac:dyDescent="0.55000000000000004">
      <c r="A52" s="155" t="s">
        <v>120</v>
      </c>
      <c r="B52" s="155"/>
      <c r="C52" s="162" t="e">
        <f>ROUNDDOWN(IF(AL38&lt;=30,1,1+ROUNDUP((AL38-30)/30,0)),1)</f>
        <v>#DIV/0!</v>
      </c>
      <c r="D52" s="162"/>
      <c r="E52" s="162" t="e">
        <f>ROUNDDOWN(AL38/5,1)</f>
        <v>#DIV/0!</v>
      </c>
      <c r="F52" s="162"/>
      <c r="G52" s="162"/>
      <c r="H52" s="162"/>
      <c r="I52" s="163" t="e">
        <f>ROUNDDOWN($AL$41/9,1)+ROUNDDOWN(($AL$42-$AM$43)/6,1)+ROUNDDOWN($AM$43/12,1)+ROUNDDOWN(($AL$44-$AM$45)/4,1)+ROUNDDOWN($AM$45/8,1)+ROUNDDOWN(($AL$46-$AM$47)/2.5,1)+ROUNDDOWN($AM$47/5,1)</f>
        <v>#DIV/0!</v>
      </c>
      <c r="J52" s="164"/>
      <c r="K52" s="164"/>
      <c r="L52" s="164"/>
      <c r="M52" s="164"/>
      <c r="N52" s="164"/>
      <c r="O52" s="173">
        <v>1</v>
      </c>
      <c r="P52" s="173"/>
      <c r="Q52" s="173"/>
      <c r="R52" s="173"/>
      <c r="S52" s="173"/>
      <c r="T52" s="173"/>
      <c r="U52"/>
      <c r="W52" s="10"/>
      <c r="X52" s="11"/>
      <c r="Y52" s="11"/>
      <c r="Z52" s="11"/>
      <c r="AA52" s="11"/>
      <c r="AB52" s="11"/>
      <c r="AC52" s="11"/>
      <c r="AD52" s="11"/>
      <c r="AE52" s="11"/>
      <c r="AF52" s="11"/>
      <c r="AG52" s="48"/>
      <c r="AH52" s="48"/>
      <c r="AI52" s="48"/>
      <c r="AJ52" s="49"/>
      <c r="AK52" s="11"/>
      <c r="AL52" s="10"/>
      <c r="AM52" s="10"/>
      <c r="AN52" s="12"/>
    </row>
    <row r="53" spans="1:40" s="13" customFormat="1" ht="5.15" customHeight="1" x14ac:dyDescent="0.55000000000000004">
      <c r="A53" s="47"/>
      <c r="B53" s="47"/>
      <c r="C53" s="47"/>
      <c r="D53" s="47"/>
      <c r="E53" s="47"/>
      <c r="F53" s="47"/>
      <c r="G53" s="47"/>
      <c r="H53" s="47"/>
      <c r="I53" s="47"/>
      <c r="J53" s="48"/>
      <c r="K53" s="48"/>
      <c r="L53" s="48"/>
      <c r="M53" s="49"/>
      <c r="N53" s="11"/>
      <c r="O53" s="11"/>
      <c r="P53" s="11"/>
      <c r="Q53"/>
      <c r="W53" s="10"/>
      <c r="X53" s="11"/>
      <c r="Y53" s="11"/>
      <c r="Z53" s="11"/>
      <c r="AA53" s="11"/>
      <c r="AB53" s="11"/>
      <c r="AC53" s="11"/>
      <c r="AD53" s="11"/>
      <c r="AE53" s="11"/>
      <c r="AF53" s="11"/>
      <c r="AG53" s="48"/>
      <c r="AH53" s="48"/>
      <c r="AI53" s="48"/>
      <c r="AJ53" s="49"/>
      <c r="AK53" s="11"/>
      <c r="AL53" s="10"/>
      <c r="AM53" s="10"/>
      <c r="AN53" s="12"/>
    </row>
    <row r="54" spans="1:40" ht="21" customHeight="1" x14ac:dyDescent="0.55000000000000004">
      <c r="A54" s="14" t="s">
        <v>121</v>
      </c>
      <c r="B54" s="1"/>
      <c r="C54" s="5"/>
      <c r="D54" s="5"/>
      <c r="E54" s="5"/>
      <c r="F54" s="5"/>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row>
    <row r="55" spans="1:40" ht="25" customHeight="1" x14ac:dyDescent="0.55000000000000004">
      <c r="A55" s="4"/>
      <c r="B55" s="22"/>
      <c r="C55" s="156" t="str">
        <f>IF(VLOOKUP($AK$1,選択肢!$A$1:$J$32,C60,FALSE)=0,"-",VLOOKUP($AK$1,選択肢!$A$1:$J$32,C60,FALSE))</f>
        <v>管理者</v>
      </c>
      <c r="D55" s="157"/>
      <c r="E55" s="165" t="str">
        <f>IF(VLOOKUP($AK$1,選択肢!$A$1:$J$32,E60,FALSE)=0,"-",VLOOKUP($AK$1,選択肢!$A$1:$J$32,E60,FALSE))</f>
        <v>サービス管理責任者</v>
      </c>
      <c r="F55" s="165"/>
      <c r="G55" s="165"/>
      <c r="H55" s="165"/>
      <c r="I55" s="156" t="str">
        <f>IF(VLOOKUP($AK$1,選択肢!$A$1:$J$32,I60,FALSE)=0,"-",VLOOKUP($AK$1,選択肢!$A$1:$J$32,I60,FALSE))</f>
        <v>世話人</v>
      </c>
      <c r="J55" s="157"/>
      <c r="K55" s="157"/>
      <c r="L55" s="157"/>
      <c r="M55" s="157"/>
      <c r="N55" s="158"/>
      <c r="O55" s="156" t="str">
        <f>IF(VLOOKUP($AK$1,選択肢!$A$1:$J$32,O60,FALSE)=0,"-",VLOOKUP($AK$1,選択肢!$A$1:$J$32,O60,FALSE))</f>
        <v>生活支援員</v>
      </c>
      <c r="P55" s="157"/>
      <c r="Q55" s="157"/>
      <c r="R55" s="157"/>
      <c r="S55" s="157"/>
      <c r="T55" s="158"/>
      <c r="U55" s="159" t="str">
        <f>IF(VLOOKUP($AK$1,選択肢!$A$1:$J$32,U60,FALSE)=0,"-",VLOOKUP($AK$1,選択肢!$A$1:$J$32,U60,FALSE))</f>
        <v>夜間支援従事者</v>
      </c>
      <c r="V55" s="160"/>
      <c r="W55" s="160"/>
      <c r="X55" s="160"/>
      <c r="Y55" s="160"/>
      <c r="Z55" s="161"/>
      <c r="AA55" s="156" t="str">
        <f>IF(VLOOKUP($AK$1,選択肢!$A$1:$J$32,AA60,FALSE)=0,"-",VLOOKUP($AK$1,選択肢!$A$1:$J$32,AA60,FALSE))</f>
        <v>その他職員</v>
      </c>
      <c r="AB55" s="157"/>
      <c r="AC55" s="157"/>
      <c r="AD55" s="157"/>
      <c r="AE55" s="157"/>
      <c r="AF55" s="158"/>
      <c r="AG55" s="165" t="str">
        <f>IF(VLOOKUP($AK$1,選択肢!$A$1:$J$32,AG60,FALSE)=0,"-",VLOOKUP($AK$1,選択肢!$A$1:$J$32,AG60,FALSE))</f>
        <v>-</v>
      </c>
      <c r="AH55" s="165"/>
      <c r="AI55" s="165"/>
      <c r="AJ55" s="165"/>
      <c r="AK55" s="165"/>
      <c r="AL55" s="165" t="str">
        <f>IF(VLOOKUP($AK$1,選択肢!$A$1:$J$32,AL60,FALSE)=0,"-",VLOOKUP($AK$1,選択肢!$A$1:$J$32,AL60,FALSE))</f>
        <v>-</v>
      </c>
      <c r="AM55" s="165"/>
      <c r="AN55" s="4"/>
    </row>
    <row r="56" spans="1:40" ht="18" customHeight="1" x14ac:dyDescent="0.55000000000000004">
      <c r="A56" s="4"/>
      <c r="B56" s="22"/>
      <c r="C56" s="46" t="s">
        <v>2</v>
      </c>
      <c r="D56" s="46" t="s">
        <v>3</v>
      </c>
      <c r="E56" s="45" t="s">
        <v>2</v>
      </c>
      <c r="F56" s="166" t="s">
        <v>3</v>
      </c>
      <c r="G56" s="166"/>
      <c r="H56" s="166"/>
      <c r="I56" s="167" t="s">
        <v>2</v>
      </c>
      <c r="J56" s="168"/>
      <c r="K56" s="169"/>
      <c r="L56" s="167" t="s">
        <v>3</v>
      </c>
      <c r="M56" s="168"/>
      <c r="N56" s="169"/>
      <c r="O56" s="167" t="s">
        <v>2</v>
      </c>
      <c r="P56" s="168"/>
      <c r="Q56" s="169"/>
      <c r="R56" s="167" t="s">
        <v>3</v>
      </c>
      <c r="S56" s="168"/>
      <c r="T56" s="169"/>
      <c r="U56" s="170" t="s">
        <v>2</v>
      </c>
      <c r="V56" s="171"/>
      <c r="W56" s="172"/>
      <c r="X56" s="170" t="s">
        <v>3</v>
      </c>
      <c r="Y56" s="171"/>
      <c r="Z56" s="172"/>
      <c r="AA56" s="167" t="s">
        <v>2</v>
      </c>
      <c r="AB56" s="168"/>
      <c r="AC56" s="169"/>
      <c r="AD56" s="167" t="s">
        <v>3</v>
      </c>
      <c r="AE56" s="168"/>
      <c r="AF56" s="169"/>
      <c r="AG56" s="167" t="s">
        <v>2</v>
      </c>
      <c r="AH56" s="168"/>
      <c r="AI56" s="169"/>
      <c r="AJ56" s="167" t="s">
        <v>3</v>
      </c>
      <c r="AK56" s="169"/>
      <c r="AL56" s="45" t="s">
        <v>1</v>
      </c>
      <c r="AM56" s="45" t="s">
        <v>0</v>
      </c>
      <c r="AN56" s="4"/>
    </row>
    <row r="57" spans="1:40" ht="18" customHeight="1" x14ac:dyDescent="0.55000000000000004">
      <c r="A57" s="4"/>
      <c r="B57" s="21" t="s">
        <v>18</v>
      </c>
      <c r="C57" s="45">
        <f>COUNTIFS($B$11:$B$31,C$55,$C$11:$C$31,"A",$E$11:$E$31,"*")</f>
        <v>0</v>
      </c>
      <c r="D57" s="45">
        <f>COUNTIFS($B$11:$B$31,C$55,$C$11:$C$31,"B",$E$11:$E$31,"*")</f>
        <v>0</v>
      </c>
      <c r="E57" s="45">
        <f>COUNTIFS($B$11:$B$31,E$55,$C$11:$C$31,"A",$E$11:$E$31,"*")</f>
        <v>0</v>
      </c>
      <c r="F57" s="167">
        <f>COUNTIFS($B$11:$B$31,E$55,$C$11:$C$31,"B",$E$11:$E$31,"*")</f>
        <v>0</v>
      </c>
      <c r="G57" s="168"/>
      <c r="H57" s="169"/>
      <c r="I57" s="167">
        <f>COUNTIFS($B$11:$B$31,I$55,$C$11:$C$31,"A",$E$11:$E$31,"*")</f>
        <v>0</v>
      </c>
      <c r="J57" s="168"/>
      <c r="K57" s="169"/>
      <c r="L57" s="167">
        <f>COUNTIFS($B$11:$B$31,I$55,$C$11:$C$31,"B",$E$11:$E$31,"*")</f>
        <v>0</v>
      </c>
      <c r="M57" s="168"/>
      <c r="N57" s="169"/>
      <c r="O57" s="167">
        <f>COUNTIFS($B$11:$B$31,O$55,$C$11:$C$31,"A",$E$11:$E$31,"*")</f>
        <v>0</v>
      </c>
      <c r="P57" s="168"/>
      <c r="Q57" s="169"/>
      <c r="R57" s="167">
        <f>COUNTIFS($B$11:$B$31,O$55,$C$11:$C$31,"B",$E$11:$E$31,"*")</f>
        <v>0</v>
      </c>
      <c r="S57" s="168"/>
      <c r="T57" s="169"/>
      <c r="U57" s="170">
        <f>COUNTIFS($B$11:$B$31,U$55,$C$11:$C$31,"A",$E$11:$E$31,"*")</f>
        <v>0</v>
      </c>
      <c r="V57" s="171"/>
      <c r="W57" s="172"/>
      <c r="X57" s="170">
        <f>COUNTIFS($B$11:$B$31,U$55,$C$11:$C$31,"B",$E$11:$E$31,"*")</f>
        <v>0</v>
      </c>
      <c r="Y57" s="171"/>
      <c r="Z57" s="172"/>
      <c r="AA57" s="167">
        <f>COUNTIFS($B$11:$B$31,AA$55,$C$11:$C$31,"A",$E$11:$E$31,"*")</f>
        <v>0</v>
      </c>
      <c r="AB57" s="168"/>
      <c r="AC57" s="169"/>
      <c r="AD57" s="167">
        <f>COUNTIFS($B$11:$B$31,AA$55,$C$11:$C$31,"B",$E$11:$E$31,"*")</f>
        <v>0</v>
      </c>
      <c r="AE57" s="168"/>
      <c r="AF57" s="169"/>
      <c r="AG57" s="167">
        <f>COUNTIFS($B$11:$B$31,AG$55,$C$11:$C$31,"A",$E$11:$E$31,"*")</f>
        <v>0</v>
      </c>
      <c r="AH57" s="168"/>
      <c r="AI57" s="169"/>
      <c r="AJ57" s="167">
        <f>COUNTIFS($B$11:$B$31,AG$55,$C$11:$C$31,"B",$E$11:$E$31,"*")</f>
        <v>0</v>
      </c>
      <c r="AK57" s="169"/>
      <c r="AL57" s="45">
        <f>COUNTIFS($B$11:$B$31,AL$55,$C$11:$C$31,"A",$E$11:$E$31,"*")</f>
        <v>0</v>
      </c>
      <c r="AM57" s="45">
        <f>COUNTIFS($B$11:$B$31,AL$55,$C$11:$C$31,"B",$E$11:$E$31,"*")</f>
        <v>0</v>
      </c>
      <c r="AN57" s="4"/>
    </row>
    <row r="58" spans="1:40" ht="18" customHeight="1" x14ac:dyDescent="0.55000000000000004">
      <c r="A58" s="4"/>
      <c r="B58" s="28" t="s">
        <v>19</v>
      </c>
      <c r="C58" s="51"/>
      <c r="D58" s="51"/>
      <c r="E58" s="45">
        <f>COUNTIFS($B$11:$B$31,E$55,$C$11:$C$31,"C",$E$11:$E$31,"*")</f>
        <v>0</v>
      </c>
      <c r="F58" s="167">
        <f>COUNTIFS($B$11:$B$31,E$55,$C$11:$C$31,"D",$E$11:$E$31,"*")</f>
        <v>0</v>
      </c>
      <c r="G58" s="168"/>
      <c r="H58" s="169"/>
      <c r="I58" s="167">
        <f>COUNTIFS($B$11:$B$31,I$55,$C$11:$C$31,"C",$E$11:$E$31,"*")</f>
        <v>0</v>
      </c>
      <c r="J58" s="168"/>
      <c r="K58" s="169"/>
      <c r="L58" s="167">
        <f>COUNTIFS($B$11:$B$31,I$55,$C$11:$C$31,"D",$E$11:$E$31,"*")</f>
        <v>0</v>
      </c>
      <c r="M58" s="168"/>
      <c r="N58" s="169"/>
      <c r="O58" s="167">
        <f>COUNTIFS($B$11:$B$31,O$55,$C$11:$C$31,"C",$E$11:$E$31,"*")</f>
        <v>0</v>
      </c>
      <c r="P58" s="168"/>
      <c r="Q58" s="169"/>
      <c r="R58" s="167">
        <f>COUNTIFS($B$11:$B$31,O$55,$C$11:$C$31,"D",$E$11:$E$31,"*")</f>
        <v>0</v>
      </c>
      <c r="S58" s="168"/>
      <c r="T58" s="169"/>
      <c r="U58" s="170">
        <f>COUNTIFS($B$11:$B$31,U$55,$C$11:$C$31,"C",$E$11:$E$31,"*")</f>
        <v>0</v>
      </c>
      <c r="V58" s="171"/>
      <c r="W58" s="172"/>
      <c r="X58" s="170">
        <f>COUNTIFS($B$11:$B$31,U$55,$C$11:$C$31,"D",$E$11:$E$31,"*")</f>
        <v>0</v>
      </c>
      <c r="Y58" s="171"/>
      <c r="Z58" s="172"/>
      <c r="AA58" s="167">
        <f>COUNTIFS($B$11:$B$31,AA$55,$C$11:$C$31,"C",$E$11:$E$31,"*")</f>
        <v>0</v>
      </c>
      <c r="AB58" s="168"/>
      <c r="AC58" s="169"/>
      <c r="AD58" s="167">
        <f>COUNTIFS($B$11:$B$31,AA$55,$C$11:$C$31,"D",$E$11:$E$31,"*")</f>
        <v>0</v>
      </c>
      <c r="AE58" s="168"/>
      <c r="AF58" s="169"/>
      <c r="AG58" s="167">
        <f>COUNTIFS($B$11:$B$31,AG$55,$C$11:$C$31,"C",$E$11:$E$31,"*")</f>
        <v>0</v>
      </c>
      <c r="AH58" s="168"/>
      <c r="AI58" s="169"/>
      <c r="AJ58" s="167">
        <f>COUNTIFS($B$11:$B$31,AG$55,$C$11:$C$31,"D",$E$11:$E$31,"*")</f>
        <v>0</v>
      </c>
      <c r="AK58" s="169"/>
      <c r="AL58" s="45">
        <f>COUNTIFS($B$11:$B$31,AL$55,$C$11:$C$31,"C",$E$11:$E$31,"*")</f>
        <v>0</v>
      </c>
      <c r="AM58" s="45">
        <f>COUNTIFS($B$11:$B$31,AL$55,$C$11:$C$31,"D",$E$11:$E$31,"*")</f>
        <v>0</v>
      </c>
      <c r="AN58" s="4"/>
    </row>
    <row r="59" spans="1:40" ht="25" customHeight="1" x14ac:dyDescent="0.55000000000000004">
      <c r="A59" s="4"/>
      <c r="B59" s="28" t="s">
        <v>111</v>
      </c>
      <c r="C59" s="174"/>
      <c r="D59" s="175"/>
      <c r="E59" s="156" t="str">
        <f>IF($AK$3="４週",SUMIFS($AK$11:$AK$31,$B$11:$B$31,E55)/4/$AH$5,IF($AK$3="歴月",SUMIFS($AK$11:$AK$31,$B$11:$B$31,E55)/$AL$5,"記載する期間を選択してください"))</f>
        <v>記載する期間を選択してください</v>
      </c>
      <c r="F59" s="157"/>
      <c r="G59" s="157"/>
      <c r="H59" s="158"/>
      <c r="I59" s="156" t="str">
        <f>IF($AK$3="４週",SUMIFS($AK$11:$AK$31,$B$11:$B$31,I55)/4/$AH$5,IF($AK$3="歴月",SUMIFS($AK$11:$AK$31,$B$11:$B$31,I55)/$AL$5,"記載する期間を選択してください"))</f>
        <v>記載する期間を選択してください</v>
      </c>
      <c r="J59" s="157"/>
      <c r="K59" s="157"/>
      <c r="L59" s="157"/>
      <c r="M59" s="157"/>
      <c r="N59" s="158"/>
      <c r="O59" s="156" t="str">
        <f>IF($AK$3="４週",SUMIFS($AK$11:$AK$31,$B$11:$B$31,O55)/4/$AH$5,IF($AK$3="歴月",SUMIFS($AK$11:$AK$31,$B$11:$B$31,O55)/$AL$5,"記載する期間を選択してください"))</f>
        <v>記載する期間を選択してください</v>
      </c>
      <c r="P59" s="157"/>
      <c r="Q59" s="157"/>
      <c r="R59" s="157"/>
      <c r="S59" s="157"/>
      <c r="T59" s="158"/>
      <c r="U59" s="176"/>
      <c r="V59" s="177"/>
      <c r="W59" s="177"/>
      <c r="X59" s="177"/>
      <c r="Y59" s="177"/>
      <c r="Z59" s="178"/>
      <c r="AA59" s="156" t="str">
        <f>IF($AK$3="４週",SUMIFS($AK$11:$AK$31,$B$11:$B$31,AA55)/4/$AH$5,IF($AK$3="歴月",SUMIFS($AK$11:$AK$31,$B$11:$B$31,AA55)/$AL$5,"記載する期間を選択してください"))</f>
        <v>記載する期間を選択してください</v>
      </c>
      <c r="AB59" s="157"/>
      <c r="AC59" s="157"/>
      <c r="AD59" s="157"/>
      <c r="AE59" s="157"/>
      <c r="AF59" s="158"/>
      <c r="AG59" s="156" t="str">
        <f>IF($AK$3="４週",SUMIFS($AK$11:$AK$31,$B$11:$B$31,AG55)/4/$AH$5,IF($AK$3="歴月",SUMIFS($AK$11:$AK$31,$B$11:$B$31,AG55)/$AL$5,"記載する期間を選択してください"))</f>
        <v>記載する期間を選択してください</v>
      </c>
      <c r="AH59" s="157"/>
      <c r="AI59" s="157"/>
      <c r="AJ59" s="157"/>
      <c r="AK59" s="158"/>
      <c r="AL59" s="156" t="str">
        <f>IF($AK$3="４週",SUMIFS($AK$11:$AK$31,$B$11:$B$31,AL55)/4/$AH$5,IF($AK$3="歴月",SUMIFS($AK$11:$AK$31,$B$11:$B$31,AL55)/$AL$5,"記載する期間を選択してください"))</f>
        <v>記載する期間を選択してください</v>
      </c>
      <c r="AM59" s="158"/>
      <c r="AN59" s="4"/>
    </row>
    <row r="60" spans="1:40" ht="5.15" customHeight="1" x14ac:dyDescent="0.55000000000000004">
      <c r="A60" s="4"/>
      <c r="B60" s="1"/>
      <c r="C60" s="24">
        <v>2</v>
      </c>
      <c r="D60" s="24"/>
      <c r="E60" s="24">
        <v>3</v>
      </c>
      <c r="F60" s="24"/>
      <c r="G60" s="24"/>
      <c r="H60" s="24"/>
      <c r="I60" s="24">
        <v>4</v>
      </c>
      <c r="J60" s="24"/>
      <c r="K60" s="24"/>
      <c r="L60" s="24"/>
      <c r="M60" s="24"/>
      <c r="N60" s="24"/>
      <c r="O60" s="24">
        <v>5</v>
      </c>
      <c r="P60" s="24"/>
      <c r="Q60" s="24"/>
      <c r="R60" s="24"/>
      <c r="S60" s="24"/>
      <c r="T60" s="24"/>
      <c r="U60" s="24">
        <v>6</v>
      </c>
      <c r="V60" s="24"/>
      <c r="W60" s="24"/>
      <c r="X60" s="24"/>
      <c r="Y60" s="24"/>
      <c r="Z60" s="24"/>
      <c r="AA60" s="24">
        <v>7</v>
      </c>
      <c r="AB60" s="24"/>
      <c r="AC60" s="24"/>
      <c r="AD60" s="24"/>
      <c r="AE60" s="24"/>
      <c r="AF60" s="24"/>
      <c r="AG60" s="24">
        <v>8</v>
      </c>
      <c r="AH60" s="24"/>
      <c r="AI60" s="24"/>
      <c r="AJ60" s="24"/>
      <c r="AK60" s="24"/>
      <c r="AL60" s="24">
        <v>9</v>
      </c>
      <c r="AM60" s="43"/>
      <c r="AN60" s="4"/>
    </row>
    <row r="61" spans="1:40" ht="15" customHeight="1" x14ac:dyDescent="0.55000000000000004">
      <c r="A61" s="31" t="s">
        <v>76</v>
      </c>
      <c r="B61" s="36"/>
      <c r="C61" s="37"/>
      <c r="D61" s="37"/>
      <c r="E61" s="37"/>
      <c r="F61" s="38"/>
      <c r="G61" s="37"/>
      <c r="H61" s="24"/>
      <c r="I61" s="24"/>
      <c r="J61" s="24"/>
      <c r="K61" s="24"/>
      <c r="L61" s="24"/>
      <c r="M61" s="24"/>
      <c r="N61" s="24"/>
      <c r="O61" s="24"/>
      <c r="P61" s="24"/>
      <c r="Q61" s="24"/>
      <c r="R61" s="24">
        <v>6</v>
      </c>
      <c r="S61" s="24"/>
      <c r="T61" s="24"/>
      <c r="U61" s="24"/>
      <c r="V61" s="24"/>
      <c r="W61" s="24"/>
      <c r="X61" s="24">
        <v>7</v>
      </c>
      <c r="Y61" s="24"/>
      <c r="Z61" s="24"/>
      <c r="AA61" s="24"/>
      <c r="AB61" s="24"/>
      <c r="AC61" s="24"/>
      <c r="AD61" s="24">
        <v>8</v>
      </c>
      <c r="AE61" s="24"/>
      <c r="AF61" s="24"/>
      <c r="AG61" s="25"/>
      <c r="AH61" s="25"/>
      <c r="AI61" s="25"/>
      <c r="AJ61" s="25">
        <v>9</v>
      </c>
      <c r="AK61" s="23"/>
      <c r="AL61" s="23"/>
      <c r="AM61" s="4"/>
    </row>
    <row r="62" spans="1:40" s="2" customFormat="1" ht="15" customHeight="1" x14ac:dyDescent="0.55000000000000004">
      <c r="A62" s="31" t="s">
        <v>77</v>
      </c>
      <c r="B62" s="30"/>
      <c r="C62" s="30"/>
      <c r="D62" s="30"/>
      <c r="E62" s="30"/>
      <c r="F62" s="30"/>
      <c r="G62" s="3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40" s="2" customFormat="1" ht="15" customHeight="1" x14ac:dyDescent="0.55000000000000004">
      <c r="A63" s="31" t="s">
        <v>123</v>
      </c>
      <c r="B63" s="30"/>
      <c r="C63" s="30"/>
      <c r="D63" s="30"/>
      <c r="E63" s="30"/>
      <c r="F63" s="30"/>
      <c r="G63" s="3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40" s="2" customFormat="1" ht="15" customHeight="1" x14ac:dyDescent="0.55000000000000004">
      <c r="A64" s="31" t="s">
        <v>78</v>
      </c>
      <c r="B64" s="30"/>
      <c r="C64" s="30"/>
      <c r="D64" s="30"/>
      <c r="E64" s="30"/>
      <c r="F64" s="30"/>
      <c r="G64" s="3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39" s="2" customFormat="1" ht="15" customHeight="1" x14ac:dyDescent="0.55000000000000004">
      <c r="A65" s="31" t="s">
        <v>79</v>
      </c>
      <c r="B65" s="30"/>
      <c r="C65" s="30"/>
      <c r="D65" s="30"/>
      <c r="E65" s="30"/>
      <c r="F65" s="30"/>
      <c r="G65" s="3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row>
    <row r="66" spans="1:39" ht="15" customHeight="1" x14ac:dyDescent="0.55000000000000004">
      <c r="A66" s="2" t="s">
        <v>80</v>
      </c>
      <c r="B66" s="39"/>
      <c r="C66" s="2"/>
      <c r="D66" s="2"/>
      <c r="E66" s="2"/>
      <c r="F66" s="2"/>
      <c r="G66" s="2"/>
    </row>
    <row r="67" spans="1:39" ht="15" customHeight="1" x14ac:dyDescent="0.55000000000000004">
      <c r="A67" s="2" t="s">
        <v>81</v>
      </c>
      <c r="B67" s="39"/>
      <c r="C67" s="2"/>
      <c r="D67" s="2"/>
      <c r="E67" s="2"/>
      <c r="F67" s="2"/>
      <c r="G67" s="2"/>
    </row>
    <row r="68" spans="1:39" ht="15" customHeight="1" x14ac:dyDescent="0.55000000000000004">
      <c r="A68" s="2"/>
      <c r="B68" s="21" t="s">
        <v>82</v>
      </c>
      <c r="C68" s="121" t="s">
        <v>83</v>
      </c>
      <c r="D68" s="121"/>
      <c r="E68" s="121"/>
      <c r="F68" s="2"/>
      <c r="G68" s="2"/>
    </row>
    <row r="69" spans="1:39" ht="15" customHeight="1" x14ac:dyDescent="0.55000000000000004">
      <c r="A69" s="2"/>
      <c r="B69" s="42" t="s">
        <v>100</v>
      </c>
      <c r="C69" s="146" t="s">
        <v>84</v>
      </c>
      <c r="D69" s="146"/>
      <c r="E69" s="146"/>
      <c r="F69" s="2"/>
      <c r="G69" s="2"/>
    </row>
    <row r="70" spans="1:39" ht="15" customHeight="1" x14ac:dyDescent="0.55000000000000004">
      <c r="A70" s="2"/>
      <c r="B70" s="42" t="s">
        <v>101</v>
      </c>
      <c r="C70" s="146" t="s">
        <v>85</v>
      </c>
      <c r="D70" s="146"/>
      <c r="E70" s="146"/>
      <c r="F70" s="2"/>
      <c r="G70" s="2"/>
    </row>
    <row r="71" spans="1:39" ht="15" customHeight="1" x14ac:dyDescent="0.55000000000000004">
      <c r="A71" s="2"/>
      <c r="B71" s="42" t="s">
        <v>102</v>
      </c>
      <c r="C71" s="146" t="s">
        <v>86</v>
      </c>
      <c r="D71" s="146"/>
      <c r="E71" s="146"/>
      <c r="F71" s="2"/>
      <c r="G71" s="2"/>
    </row>
    <row r="72" spans="1:39" ht="15" customHeight="1" x14ac:dyDescent="0.55000000000000004">
      <c r="A72" s="2"/>
      <c r="B72" s="42" t="s">
        <v>103</v>
      </c>
      <c r="C72" s="146" t="s">
        <v>87</v>
      </c>
      <c r="D72" s="146"/>
      <c r="E72" s="146"/>
      <c r="F72" s="2"/>
      <c r="G72" s="2"/>
    </row>
    <row r="73" spans="1:39" ht="15" customHeight="1" x14ac:dyDescent="0.55000000000000004">
      <c r="A73" s="2"/>
      <c r="B73" s="31" t="s">
        <v>88</v>
      </c>
      <c r="C73" s="2"/>
      <c r="D73" s="2"/>
      <c r="E73" s="2"/>
      <c r="F73" s="2"/>
      <c r="G73" s="2"/>
    </row>
    <row r="74" spans="1:39" ht="15" customHeight="1" x14ac:dyDescent="0.55000000000000004">
      <c r="A74" s="2"/>
      <c r="B74" s="31" t="s">
        <v>105</v>
      </c>
      <c r="C74" s="2"/>
      <c r="D74" s="2"/>
      <c r="E74" s="2"/>
      <c r="F74" s="2"/>
      <c r="G74" s="2"/>
    </row>
    <row r="75" spans="1:39" ht="15" customHeight="1" x14ac:dyDescent="0.55000000000000004">
      <c r="A75" s="2"/>
      <c r="B75" s="31" t="s">
        <v>89</v>
      </c>
      <c r="C75" s="2"/>
      <c r="D75" s="2"/>
      <c r="E75" s="2"/>
      <c r="F75" s="2"/>
      <c r="G75" s="2"/>
    </row>
    <row r="76" spans="1:39" ht="15" customHeight="1" x14ac:dyDescent="0.55000000000000004">
      <c r="A76" s="2" t="s">
        <v>90</v>
      </c>
      <c r="B76" s="39"/>
      <c r="C76" s="2"/>
      <c r="D76" s="2"/>
      <c r="E76" s="2"/>
      <c r="F76" s="2"/>
      <c r="G76" s="2"/>
    </row>
    <row r="77" spans="1:39" ht="15" customHeight="1" x14ac:dyDescent="0.55000000000000004">
      <c r="A77" s="2" t="s">
        <v>159</v>
      </c>
      <c r="B77" s="39"/>
      <c r="C77" s="2"/>
      <c r="D77" s="2"/>
      <c r="E77" s="2"/>
      <c r="F77" s="2"/>
      <c r="G77" s="2"/>
    </row>
    <row r="78" spans="1:39" ht="15" customHeight="1" x14ac:dyDescent="0.55000000000000004">
      <c r="A78" s="2" t="s">
        <v>106</v>
      </c>
      <c r="B78" s="39"/>
      <c r="C78" s="2"/>
      <c r="D78" s="2"/>
      <c r="E78" s="2"/>
      <c r="F78" s="2"/>
      <c r="G78" s="2"/>
    </row>
    <row r="79" spans="1:39" ht="15" customHeight="1" x14ac:dyDescent="0.55000000000000004">
      <c r="A79" s="2" t="s">
        <v>92</v>
      </c>
      <c r="B79" s="39"/>
      <c r="C79" s="2"/>
      <c r="D79" s="2"/>
      <c r="E79" s="2"/>
      <c r="F79" s="2"/>
      <c r="G79" s="2"/>
    </row>
    <row r="80" spans="1:39" ht="15" customHeight="1" x14ac:dyDescent="0.55000000000000004">
      <c r="A80" s="2" t="s">
        <v>157</v>
      </c>
      <c r="B80" s="39"/>
      <c r="C80" s="2"/>
      <c r="D80" s="2"/>
      <c r="E80" s="2"/>
      <c r="F80" s="2"/>
      <c r="G80" s="2"/>
    </row>
    <row r="81" spans="1:7" ht="15" customHeight="1" x14ac:dyDescent="0.55000000000000004">
      <c r="A81" s="2" t="s">
        <v>93</v>
      </c>
      <c r="B81" s="39"/>
      <c r="C81" s="2"/>
      <c r="D81" s="2"/>
      <c r="E81" s="2"/>
      <c r="F81" s="2"/>
      <c r="G81" s="2"/>
    </row>
    <row r="82" spans="1:7" ht="15" customHeight="1" x14ac:dyDescent="0.55000000000000004">
      <c r="A82" s="2" t="s">
        <v>94</v>
      </c>
      <c r="B82" s="39"/>
      <c r="C82" s="2"/>
      <c r="D82" s="2"/>
      <c r="E82" s="2"/>
      <c r="F82" s="2"/>
      <c r="G82" s="2"/>
    </row>
    <row r="83" spans="1:7" ht="15" customHeight="1" x14ac:dyDescent="0.55000000000000004">
      <c r="A83" s="2" t="s">
        <v>95</v>
      </c>
      <c r="B83" s="39"/>
      <c r="C83" s="2"/>
      <c r="D83" s="2"/>
      <c r="E83" s="2"/>
      <c r="F83" s="2"/>
      <c r="G83" s="2"/>
    </row>
    <row r="84" spans="1:7" ht="15" customHeight="1" x14ac:dyDescent="0.55000000000000004">
      <c r="A84" s="2" t="s">
        <v>96</v>
      </c>
      <c r="B84" s="39"/>
      <c r="C84" s="2"/>
      <c r="D84" s="2"/>
      <c r="E84" s="2"/>
      <c r="F84" s="2"/>
      <c r="G84" s="2"/>
    </row>
    <row r="85" spans="1:7" ht="15" customHeight="1" x14ac:dyDescent="0.55000000000000004">
      <c r="A85" s="2" t="s">
        <v>97</v>
      </c>
      <c r="B85" s="39"/>
      <c r="C85" s="2"/>
      <c r="D85" s="2"/>
      <c r="E85" s="2"/>
      <c r="F85" s="2"/>
      <c r="G85" s="2"/>
    </row>
    <row r="86" spans="1:7" ht="15" customHeight="1" x14ac:dyDescent="0.55000000000000004">
      <c r="A86" s="2" t="s">
        <v>98</v>
      </c>
      <c r="B86" s="39"/>
      <c r="C86" s="2"/>
      <c r="D86" s="2"/>
      <c r="E86" s="2"/>
      <c r="F86" s="2"/>
      <c r="G86" s="2"/>
    </row>
    <row r="87" spans="1:7" ht="15" customHeight="1" x14ac:dyDescent="0.55000000000000004">
      <c r="A87" s="2" t="s">
        <v>99</v>
      </c>
      <c r="B87" s="39"/>
      <c r="C87" s="2"/>
      <c r="D87" s="2"/>
      <c r="E87" s="2"/>
      <c r="F87" s="2"/>
      <c r="G87" s="2"/>
    </row>
    <row r="88" spans="1:7" ht="15" customHeight="1" x14ac:dyDescent="0.55000000000000004">
      <c r="A88" s="2" t="s">
        <v>104</v>
      </c>
      <c r="B88" s="39"/>
      <c r="C88" s="2"/>
      <c r="D88" s="2"/>
      <c r="E88" s="2"/>
      <c r="F88" s="2"/>
      <c r="G88" s="2"/>
    </row>
  </sheetData>
  <sheetProtection algorithmName="SHA-512" hashValue="k9pa2gJds2fLtRvFIHYgBW6UZAJXeua4ATrB12R/UlVK4mW/nYr29ufslHTy1gBpIKPEbvDlW9OLvnQGOMagKw==" saltValue="VH6Y4Uy3pv2sgm0Iw4AaBQ==" spinCount="100000" sheet="1" objects="1" scenarios="1" formatCells="0" formatRows="0" insertRows="0"/>
  <mergeCells count="267">
    <mergeCell ref="X57:Z57"/>
    <mergeCell ref="AA57:AC57"/>
    <mergeCell ref="I59:N59"/>
    <mergeCell ref="O59:T59"/>
    <mergeCell ref="U59:Z59"/>
    <mergeCell ref="AA59:AF59"/>
    <mergeCell ref="U58:W58"/>
    <mergeCell ref="X58:Z58"/>
    <mergeCell ref="AA58:AC58"/>
    <mergeCell ref="AD58:AF58"/>
    <mergeCell ref="U57:W57"/>
    <mergeCell ref="C72:E72"/>
    <mergeCell ref="AG59:AK59"/>
    <mergeCell ref="AL59:AM59"/>
    <mergeCell ref="AD57:AF57"/>
    <mergeCell ref="AG57:AI57"/>
    <mergeCell ref="AJ57:AK57"/>
    <mergeCell ref="F58:H58"/>
    <mergeCell ref="I58:K58"/>
    <mergeCell ref="L58:N58"/>
    <mergeCell ref="O58:Q58"/>
    <mergeCell ref="R58:T58"/>
    <mergeCell ref="F57:H57"/>
    <mergeCell ref="I57:K57"/>
    <mergeCell ref="C68:E68"/>
    <mergeCell ref="C69:E69"/>
    <mergeCell ref="C70:E70"/>
    <mergeCell ref="C71:E71"/>
    <mergeCell ref="C59:D59"/>
    <mergeCell ref="E59:H59"/>
    <mergeCell ref="L57:N57"/>
    <mergeCell ref="O57:Q57"/>
    <mergeCell ref="R57:T57"/>
    <mergeCell ref="AG58:AI58"/>
    <mergeCell ref="AJ58:AK58"/>
    <mergeCell ref="A52:B52"/>
    <mergeCell ref="C52:D52"/>
    <mergeCell ref="E52:H52"/>
    <mergeCell ref="I52:N52"/>
    <mergeCell ref="C55:D55"/>
    <mergeCell ref="E55:H55"/>
    <mergeCell ref="I55:N55"/>
    <mergeCell ref="AL55:AM55"/>
    <mergeCell ref="F56:H56"/>
    <mergeCell ref="I56:K56"/>
    <mergeCell ref="L56:N56"/>
    <mergeCell ref="O56:Q56"/>
    <mergeCell ref="R56:T56"/>
    <mergeCell ref="U56:W56"/>
    <mergeCell ref="X56:Z56"/>
    <mergeCell ref="AA56:AC56"/>
    <mergeCell ref="AD56:AF56"/>
    <mergeCell ref="AG56:AI56"/>
    <mergeCell ref="AJ56:AK56"/>
    <mergeCell ref="O55:T55"/>
    <mergeCell ref="U55:Z55"/>
    <mergeCell ref="AA55:AF55"/>
    <mergeCell ref="AG55:AK55"/>
    <mergeCell ref="O52:T52"/>
    <mergeCell ref="AD48:AF48"/>
    <mergeCell ref="AG48:AI48"/>
    <mergeCell ref="AJ48:AK48"/>
    <mergeCell ref="A51:B51"/>
    <mergeCell ref="C51:D51"/>
    <mergeCell ref="E51:H51"/>
    <mergeCell ref="I51:N51"/>
    <mergeCell ref="AD47:AF47"/>
    <mergeCell ref="AG47:AI47"/>
    <mergeCell ref="AJ47:AK47"/>
    <mergeCell ref="A48:C48"/>
    <mergeCell ref="F48:H48"/>
    <mergeCell ref="I48:K48"/>
    <mergeCell ref="L48:N48"/>
    <mergeCell ref="O48:Q48"/>
    <mergeCell ref="R48:T48"/>
    <mergeCell ref="U48:W48"/>
    <mergeCell ref="X48:Z48"/>
    <mergeCell ref="AA48:AC48"/>
    <mergeCell ref="O51:T51"/>
    <mergeCell ref="AD46:AF46"/>
    <mergeCell ref="AG46:AI46"/>
    <mergeCell ref="AJ46:AK46"/>
    <mergeCell ref="AL46:AL47"/>
    <mergeCell ref="B47:C47"/>
    <mergeCell ref="F47:H47"/>
    <mergeCell ref="I47:K47"/>
    <mergeCell ref="L47:N47"/>
    <mergeCell ref="O47:Q47"/>
    <mergeCell ref="R47:T47"/>
    <mergeCell ref="U47:W47"/>
    <mergeCell ref="X47:Z47"/>
    <mergeCell ref="AA47:AC47"/>
    <mergeCell ref="A46:C46"/>
    <mergeCell ref="F46:H46"/>
    <mergeCell ref="I46:K46"/>
    <mergeCell ref="L46:N46"/>
    <mergeCell ref="O46:Q46"/>
    <mergeCell ref="R46:T46"/>
    <mergeCell ref="U46:W46"/>
    <mergeCell ref="X46:Z46"/>
    <mergeCell ref="AA46:AC46"/>
    <mergeCell ref="AG43:AI43"/>
    <mergeCell ref="AJ43:AK43"/>
    <mergeCell ref="U45:W45"/>
    <mergeCell ref="X45:Z45"/>
    <mergeCell ref="AA45:AC45"/>
    <mergeCell ref="AD45:AF45"/>
    <mergeCell ref="AG45:AI45"/>
    <mergeCell ref="AJ45:AK45"/>
    <mergeCell ref="X44:Z44"/>
    <mergeCell ref="AA44:AC44"/>
    <mergeCell ref="AD44:AF44"/>
    <mergeCell ref="AG44:AI44"/>
    <mergeCell ref="AJ44:AK44"/>
    <mergeCell ref="AL44:AL45"/>
    <mergeCell ref="X42:Z42"/>
    <mergeCell ref="AA42:AC42"/>
    <mergeCell ref="AD42:AF42"/>
    <mergeCell ref="AG42:AI42"/>
    <mergeCell ref="AJ42:AK42"/>
    <mergeCell ref="A42:C42"/>
    <mergeCell ref="AL42:AL43"/>
    <mergeCell ref="B43:C43"/>
    <mergeCell ref="F43:H43"/>
    <mergeCell ref="I43:K43"/>
    <mergeCell ref="L43:N43"/>
    <mergeCell ref="O43:Q43"/>
    <mergeCell ref="R43:T43"/>
    <mergeCell ref="U43:W43"/>
    <mergeCell ref="X43:Z43"/>
    <mergeCell ref="AA43:AC43"/>
    <mergeCell ref="B45:C45"/>
    <mergeCell ref="F45:H45"/>
    <mergeCell ref="I45:K45"/>
    <mergeCell ref="L45:N45"/>
    <mergeCell ref="O45:Q45"/>
    <mergeCell ref="R45:T45"/>
    <mergeCell ref="AD43:AF43"/>
    <mergeCell ref="A44:C44"/>
    <mergeCell ref="F44:H44"/>
    <mergeCell ref="I44:K44"/>
    <mergeCell ref="L44:N44"/>
    <mergeCell ref="O44:Q44"/>
    <mergeCell ref="R44:T44"/>
    <mergeCell ref="U44:W44"/>
    <mergeCell ref="U42:W42"/>
    <mergeCell ref="F41:H41"/>
    <mergeCell ref="I41:K41"/>
    <mergeCell ref="L41:N41"/>
    <mergeCell ref="O41:Q41"/>
    <mergeCell ref="R41:T41"/>
    <mergeCell ref="F42:H42"/>
    <mergeCell ref="I42:K42"/>
    <mergeCell ref="L42:N42"/>
    <mergeCell ref="O42:Q42"/>
    <mergeCell ref="R42:T42"/>
    <mergeCell ref="AG41:AI41"/>
    <mergeCell ref="AJ41:AK41"/>
    <mergeCell ref="X40:Z40"/>
    <mergeCell ref="AA40:AC40"/>
    <mergeCell ref="AD40:AF40"/>
    <mergeCell ref="AG40:AI40"/>
    <mergeCell ref="AJ40:AK40"/>
    <mergeCell ref="U41:W41"/>
    <mergeCell ref="X41:Z41"/>
    <mergeCell ref="AA41:AC41"/>
    <mergeCell ref="AD41:AF41"/>
    <mergeCell ref="AG39:AI39"/>
    <mergeCell ref="AJ39:AK39"/>
    <mergeCell ref="F40:H40"/>
    <mergeCell ref="I40:K40"/>
    <mergeCell ref="L40:N40"/>
    <mergeCell ref="O40:Q40"/>
    <mergeCell ref="R40:T40"/>
    <mergeCell ref="F39:H39"/>
    <mergeCell ref="I39:K39"/>
    <mergeCell ref="L39:N39"/>
    <mergeCell ref="O39:Q39"/>
    <mergeCell ref="R39:T39"/>
    <mergeCell ref="U39:W39"/>
    <mergeCell ref="U40:W40"/>
    <mergeCell ref="A38:C38"/>
    <mergeCell ref="I38:K38"/>
    <mergeCell ref="F38:H38"/>
    <mergeCell ref="L38:N38"/>
    <mergeCell ref="O38:Q38"/>
    <mergeCell ref="R38:T38"/>
    <mergeCell ref="X39:Z39"/>
    <mergeCell ref="AA39:AC39"/>
    <mergeCell ref="AD39:AF39"/>
    <mergeCell ref="X37:Z37"/>
    <mergeCell ref="AA37:AC37"/>
    <mergeCell ref="AD37:AF37"/>
    <mergeCell ref="AG37:AI37"/>
    <mergeCell ref="AM29:AN29"/>
    <mergeCell ref="AM31:AN31"/>
    <mergeCell ref="U38:W38"/>
    <mergeCell ref="X38:Z38"/>
    <mergeCell ref="AA38:AC38"/>
    <mergeCell ref="AD38:AF38"/>
    <mergeCell ref="AG38:AI38"/>
    <mergeCell ref="AJ38:AK38"/>
    <mergeCell ref="AM38:AN38"/>
    <mergeCell ref="AM30:AN30"/>
    <mergeCell ref="A32:E32"/>
    <mergeCell ref="AM32:AN33"/>
    <mergeCell ref="A33:E33"/>
    <mergeCell ref="A37:C37"/>
    <mergeCell ref="F37:H37"/>
    <mergeCell ref="I37:K37"/>
    <mergeCell ref="L37:N37"/>
    <mergeCell ref="O37:Q37"/>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37:AN37"/>
    <mergeCell ref="AJ37:AK37"/>
    <mergeCell ref="R37:T37"/>
    <mergeCell ref="U37:W37"/>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H8:AJ8"/>
    <mergeCell ref="AM11:AN11"/>
    <mergeCell ref="AM12:AN12"/>
    <mergeCell ref="AK1:AN1"/>
    <mergeCell ref="M2:P2"/>
    <mergeCell ref="Q2:R2"/>
    <mergeCell ref="S2:T2"/>
    <mergeCell ref="U2:V2"/>
    <mergeCell ref="AK2:AN2"/>
    <mergeCell ref="AM13:AN13"/>
    <mergeCell ref="AM14:AN14"/>
    <mergeCell ref="AM15:AN15"/>
    <mergeCell ref="AM39:AN39"/>
    <mergeCell ref="AM40:AN40"/>
    <mergeCell ref="AM41:AN41"/>
    <mergeCell ref="AM42:AN42"/>
    <mergeCell ref="AM44:AN44"/>
    <mergeCell ref="AM46:AN46"/>
    <mergeCell ref="AM48:AN48"/>
    <mergeCell ref="AM43:AN43"/>
    <mergeCell ref="AM45:AN45"/>
    <mergeCell ref="AM47:AN47"/>
  </mergeCells>
  <phoneticPr fontId="3"/>
  <dataValidations count="6">
    <dataValidation type="list" allowBlank="1" showInputMessage="1" showErrorMessage="1" sqref="B11:B31" xr:uid="{00000000-0002-0000-1200-000000000000}">
      <formula1>INDIRECT($AK$1)</formula1>
    </dataValidation>
    <dataValidation type="list" allowBlank="1" showInputMessage="1" showErrorMessage="1" sqref="AK3:AN3" xr:uid="{00000000-0002-0000-1200-000001000000}">
      <formula1>"４週,歴月"</formula1>
    </dataValidation>
    <dataValidation type="list" allowBlank="1" showInputMessage="1" showErrorMessage="1" sqref="AK4:AN4" xr:uid="{00000000-0002-0000-1200-000002000000}">
      <formula1>"予定,実績"</formula1>
    </dataValidation>
    <dataValidation operator="greaterThanOrEqual" allowBlank="1" showInputMessage="1" showErrorMessage="1" sqref="I49:I50 I53 L49:L50 L53 AL38:AL42 AJ38:AJ48 AM37 AM43 AM45 AL44 AM47 AL46" xr:uid="{00000000-0002-0000-1200-000003000000}"/>
    <dataValidation type="list" allowBlank="1" showInputMessage="1" showErrorMessage="1" sqref="C11:C31" xr:uid="{00000000-0002-0000-1200-000004000000}">
      <formula1>"A,B,C,D"</formula1>
    </dataValidation>
    <dataValidation type="whole" operator="greaterThanOrEqual" allowBlank="1" showInputMessage="1" showErrorMessage="1" sqref="AG38:AG48 L38:L48 O38:O48 R38:R48 U38:U48 X38:X48 AA38:AA48 AD38:AD48 I38:I48 D38:F48" xr:uid="{00000000-0002-0000-1200-000005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4" fitToWidth="0" fitToHeight="0" orientation="landscape" r:id="rId1"/>
  <headerFooter alignWithMargins="0">
    <oddHeader>&amp;L&amp;"ＭＳ ゴシック,標準"&amp;10（参考様式）</oddHeader>
  </headerFooter>
  <rowBreaks count="2" manualBreakCount="2">
    <brk id="35" max="39" man="1"/>
    <brk id="7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A8949-C74C-4715-9A84-CB39193ABF7E}">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79" t="s">
        <v>160</v>
      </c>
      <c r="AL1" s="179"/>
      <c r="AM1" s="179"/>
      <c r="AN1" s="179"/>
    </row>
    <row r="2" spans="1:40" ht="18" customHeight="1" x14ac:dyDescent="0.55000000000000004">
      <c r="A2" s="32"/>
      <c r="B2" s="7"/>
      <c r="C2" s="7"/>
      <c r="D2" s="7"/>
      <c r="E2" s="7"/>
      <c r="F2" s="7"/>
      <c r="G2" s="7"/>
      <c r="H2" s="7"/>
      <c r="I2" s="7"/>
      <c r="J2" s="7"/>
      <c r="K2" s="7"/>
      <c r="L2" s="7"/>
      <c r="M2" s="114">
        <v>2025</v>
      </c>
      <c r="N2" s="114"/>
      <c r="O2" s="114"/>
      <c r="P2" s="114"/>
      <c r="Q2" s="115" t="s">
        <v>60</v>
      </c>
      <c r="R2" s="115"/>
      <c r="S2" s="114">
        <v>4</v>
      </c>
      <c r="T2" s="114"/>
      <c r="U2" s="115" t="s">
        <v>61</v>
      </c>
      <c r="V2" s="115"/>
      <c r="W2" s="7"/>
      <c r="X2" s="7"/>
      <c r="Y2" s="7"/>
      <c r="Z2" s="32"/>
      <c r="AA2" s="32"/>
      <c r="AC2" s="27"/>
      <c r="AD2" s="7"/>
      <c r="AE2" s="7"/>
      <c r="AF2" s="7"/>
      <c r="AG2" s="7"/>
      <c r="AH2" s="7"/>
      <c r="AI2" s="27" t="s">
        <v>66</v>
      </c>
      <c r="AJ2" s="27"/>
      <c r="AK2" s="116"/>
      <c r="AL2" s="116"/>
      <c r="AM2" s="116"/>
      <c r="AN2" s="116"/>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18"/>
      <c r="AL3" s="118"/>
      <c r="AM3" s="118"/>
      <c r="AN3" s="118"/>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18"/>
      <c r="AL4" s="118"/>
      <c r="AM4" s="118"/>
      <c r="AN4" s="118"/>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80"/>
      <c r="AI5" s="180"/>
      <c r="AJ5" s="180"/>
      <c r="AK5" s="34" t="s">
        <v>67</v>
      </c>
      <c r="AL5" s="84"/>
      <c r="AM5" s="34" t="s">
        <v>68</v>
      </c>
      <c r="AN5" s="32"/>
    </row>
    <row r="6" spans="1:40" ht="10" customHeight="1" x14ac:dyDescent="0.55000000000000004">
      <c r="A6" s="32"/>
      <c r="B6" s="90"/>
      <c r="C6" s="90"/>
      <c r="D6" s="90"/>
      <c r="E6" s="90"/>
      <c r="F6" s="90"/>
      <c r="G6" s="90"/>
      <c r="H6" s="90"/>
      <c r="I6" s="90"/>
      <c r="J6" s="90"/>
      <c r="K6" s="90"/>
      <c r="L6" s="90"/>
      <c r="M6" s="90"/>
      <c r="N6" s="90"/>
      <c r="O6" s="90"/>
      <c r="P6" s="90"/>
      <c r="Q6" s="90"/>
      <c r="R6" s="90"/>
      <c r="S6" s="90"/>
      <c r="T6" s="90"/>
      <c r="U6" s="90"/>
      <c r="V6" s="90"/>
      <c r="W6" s="90"/>
      <c r="X6" s="7"/>
      <c r="Y6" s="7"/>
      <c r="Z6" s="7"/>
      <c r="AA6" s="7"/>
      <c r="AB6" s="7"/>
      <c r="AC6" s="7"/>
      <c r="AD6" s="7"/>
      <c r="AE6" s="7"/>
      <c r="AF6" s="7"/>
      <c r="AG6" s="7"/>
      <c r="AH6" s="7"/>
      <c r="AI6" s="7"/>
      <c r="AJ6" s="7"/>
      <c r="AK6" s="7"/>
      <c r="AL6" s="7"/>
      <c r="AM6" s="32"/>
      <c r="AN6" s="32"/>
    </row>
    <row r="7" spans="1:40" ht="15" customHeight="1" x14ac:dyDescent="0.55000000000000004">
      <c r="A7" s="181" t="s">
        <v>63</v>
      </c>
      <c r="B7" s="121" t="s">
        <v>72</v>
      </c>
      <c r="C7" s="122" t="s">
        <v>73</v>
      </c>
      <c r="D7" s="121" t="s">
        <v>74</v>
      </c>
      <c r="E7" s="125" t="s">
        <v>75</v>
      </c>
      <c r="F7" s="126" t="s">
        <v>107</v>
      </c>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7" t="s">
        <v>108</v>
      </c>
      <c r="AL7" s="128" t="s">
        <v>109</v>
      </c>
      <c r="AM7" s="129" t="s">
        <v>110</v>
      </c>
      <c r="AN7" s="129"/>
    </row>
    <row r="8" spans="1:40" ht="15" customHeight="1" x14ac:dyDescent="0.55000000000000004">
      <c r="A8" s="181"/>
      <c r="B8" s="121"/>
      <c r="C8" s="123"/>
      <c r="D8" s="121"/>
      <c r="E8" s="125"/>
      <c r="F8" s="121" t="s">
        <v>14</v>
      </c>
      <c r="G8" s="121"/>
      <c r="H8" s="121"/>
      <c r="I8" s="121"/>
      <c r="J8" s="121"/>
      <c r="K8" s="121"/>
      <c r="L8" s="121"/>
      <c r="M8" s="121" t="s">
        <v>15</v>
      </c>
      <c r="N8" s="121"/>
      <c r="O8" s="121"/>
      <c r="P8" s="121"/>
      <c r="Q8" s="121"/>
      <c r="R8" s="121"/>
      <c r="S8" s="121"/>
      <c r="T8" s="121" t="s">
        <v>16</v>
      </c>
      <c r="U8" s="121"/>
      <c r="V8" s="121"/>
      <c r="W8" s="121"/>
      <c r="X8" s="121"/>
      <c r="Y8" s="121"/>
      <c r="Z8" s="121"/>
      <c r="AA8" s="121" t="s">
        <v>17</v>
      </c>
      <c r="AB8" s="121"/>
      <c r="AC8" s="121"/>
      <c r="AD8" s="121"/>
      <c r="AE8" s="121"/>
      <c r="AF8" s="121"/>
      <c r="AG8" s="121"/>
      <c r="AH8" s="121" t="s">
        <v>20</v>
      </c>
      <c r="AI8" s="121"/>
      <c r="AJ8" s="121"/>
      <c r="AK8" s="127"/>
      <c r="AL8" s="128"/>
      <c r="AM8" s="129"/>
      <c r="AN8" s="129"/>
    </row>
    <row r="9" spans="1:40" ht="15" customHeight="1" x14ac:dyDescent="0.55000000000000004">
      <c r="A9" s="181"/>
      <c r="B9" s="121"/>
      <c r="C9" s="123"/>
      <c r="D9" s="121"/>
      <c r="E9" s="125"/>
      <c r="F9" s="91">
        <f>DATE($M$2,$S$2,1)</f>
        <v>45748</v>
      </c>
      <c r="G9" s="91">
        <f>DATE($M$2,$S$2,2)</f>
        <v>45749</v>
      </c>
      <c r="H9" s="91">
        <f>DATE($M$2,$S$2,3)</f>
        <v>45750</v>
      </c>
      <c r="I9" s="91">
        <f>DATE($M$2,$S$2,4)</f>
        <v>45751</v>
      </c>
      <c r="J9" s="91">
        <f>DATE($M$2,$S$2,5)</f>
        <v>45752</v>
      </c>
      <c r="K9" s="91">
        <f>DATE($M$2,$S$2,6)</f>
        <v>45753</v>
      </c>
      <c r="L9" s="91">
        <f>DATE($M$2,$S$2,7)</f>
        <v>45754</v>
      </c>
      <c r="M9" s="91">
        <f>DATE($M$2,$S$2,8)</f>
        <v>45755</v>
      </c>
      <c r="N9" s="91">
        <f>DATE($M$2,$S$2,9)</f>
        <v>45756</v>
      </c>
      <c r="O9" s="91">
        <f>DATE($M$2,$S$2,10)</f>
        <v>45757</v>
      </c>
      <c r="P9" s="91">
        <f>DATE($M$2,$S$2,11)</f>
        <v>45758</v>
      </c>
      <c r="Q9" s="91">
        <f>DATE($M$2,$S$2,12)</f>
        <v>45759</v>
      </c>
      <c r="R9" s="91">
        <f>DATE($M$2,$S$2,13)</f>
        <v>45760</v>
      </c>
      <c r="S9" s="91">
        <f>DATE($M$2,$S$2,14)</f>
        <v>45761</v>
      </c>
      <c r="T9" s="91">
        <f>DATE($M$2,$S$2,15)</f>
        <v>45762</v>
      </c>
      <c r="U9" s="91">
        <f>DATE($M$2,$S$2,16)</f>
        <v>45763</v>
      </c>
      <c r="V9" s="91">
        <f>DATE($M$2,$S$2,17)</f>
        <v>45764</v>
      </c>
      <c r="W9" s="91">
        <f>DATE($M$2,$S$2,18)</f>
        <v>45765</v>
      </c>
      <c r="X9" s="91">
        <f>DATE($M$2,$S$2,19)</f>
        <v>45766</v>
      </c>
      <c r="Y9" s="91">
        <f>DATE($M$2,$S$2,20)</f>
        <v>45767</v>
      </c>
      <c r="Z9" s="91">
        <f>DATE($M$2,$S$2,21)</f>
        <v>45768</v>
      </c>
      <c r="AA9" s="91">
        <f>DATE($M$2,$S$2,22)</f>
        <v>45769</v>
      </c>
      <c r="AB9" s="91">
        <f>DATE($M$2,$S$2,23)</f>
        <v>45770</v>
      </c>
      <c r="AC9" s="91">
        <f>DATE($M$2,$S$2,24)</f>
        <v>45771</v>
      </c>
      <c r="AD9" s="91">
        <f>DATE($M$2,$S$2,25)</f>
        <v>45772</v>
      </c>
      <c r="AE9" s="91">
        <f>DATE($M$2,$S$2,26)</f>
        <v>45773</v>
      </c>
      <c r="AF9" s="91">
        <f>DATE($M$2,$S$2,27)</f>
        <v>45774</v>
      </c>
      <c r="AG9" s="91">
        <f>DATE($M$2,$S$2,28)</f>
        <v>45775</v>
      </c>
      <c r="AH9" s="91">
        <f>IF(DAY(EOMONTH(F9,0))&lt;29,"",DATE($M$2,$S$2,29))</f>
        <v>45776</v>
      </c>
      <c r="AI9" s="91">
        <f>IF(DAY(EOMONTH(F9,0))&lt;30,"",DATE($M$2,$S$2,30))</f>
        <v>45777</v>
      </c>
      <c r="AJ9" s="91" t="str">
        <f>IF(DAY(EOMONTH(F9,0))&lt;31,"",DATE($M$2,$S$2,31))</f>
        <v/>
      </c>
      <c r="AK9" s="127"/>
      <c r="AL9" s="128"/>
      <c r="AM9" s="129"/>
      <c r="AN9" s="129"/>
    </row>
    <row r="10" spans="1:40" ht="15" customHeight="1" x14ac:dyDescent="0.55000000000000004">
      <c r="A10" s="181"/>
      <c r="B10" s="121"/>
      <c r="C10" s="124"/>
      <c r="D10" s="121"/>
      <c r="E10" s="125"/>
      <c r="F10" s="92">
        <f>DATE($M$2,$S$2,1)</f>
        <v>45748</v>
      </c>
      <c r="G10" s="92">
        <f>DATE($M$2,$S$2,2)</f>
        <v>45749</v>
      </c>
      <c r="H10" s="92">
        <f>DATE($M$2,$S$2,3)</f>
        <v>45750</v>
      </c>
      <c r="I10" s="92">
        <f>DATE($M$2,$S$2,4)</f>
        <v>45751</v>
      </c>
      <c r="J10" s="92">
        <f>DATE($M$2,$S$2,5)</f>
        <v>45752</v>
      </c>
      <c r="K10" s="92">
        <f>DATE($M$2,$S$2,6)</f>
        <v>45753</v>
      </c>
      <c r="L10" s="92">
        <f>DATE($M$2,$S$2,7)</f>
        <v>45754</v>
      </c>
      <c r="M10" s="92">
        <f>DATE($M$2,$S$2,8)</f>
        <v>45755</v>
      </c>
      <c r="N10" s="92">
        <f>DATE($M$2,$S$2,9)</f>
        <v>45756</v>
      </c>
      <c r="O10" s="92">
        <f>DATE($M$2,$S$2,10)</f>
        <v>45757</v>
      </c>
      <c r="P10" s="92">
        <f>DATE($M$2,$S$2,11)</f>
        <v>45758</v>
      </c>
      <c r="Q10" s="92">
        <f>DATE($M$2,$S$2,12)</f>
        <v>45759</v>
      </c>
      <c r="R10" s="92">
        <f>DATE($M$2,$S$2,13)</f>
        <v>45760</v>
      </c>
      <c r="S10" s="92">
        <f>DATE($M$2,$S$2,14)</f>
        <v>45761</v>
      </c>
      <c r="T10" s="92">
        <f>DATE($M$2,$S$2,15)</f>
        <v>45762</v>
      </c>
      <c r="U10" s="92">
        <f>DATE($M$2,$S$2,16)</f>
        <v>45763</v>
      </c>
      <c r="V10" s="92">
        <f>DATE($M$2,$S$2,17)</f>
        <v>45764</v>
      </c>
      <c r="W10" s="92">
        <f>DATE($M$2,$S$2,18)</f>
        <v>45765</v>
      </c>
      <c r="X10" s="92">
        <f>DATE($M$2,$S$2,19)</f>
        <v>45766</v>
      </c>
      <c r="Y10" s="92">
        <f>DATE($M$2,$S$2,20)</f>
        <v>45767</v>
      </c>
      <c r="Z10" s="92">
        <f>DATE($M$2,$S$2,21)</f>
        <v>45768</v>
      </c>
      <c r="AA10" s="92">
        <f>DATE($M$2,$S$2,22)</f>
        <v>45769</v>
      </c>
      <c r="AB10" s="92">
        <f>DATE($M$2,$S$2,23)</f>
        <v>45770</v>
      </c>
      <c r="AC10" s="92">
        <f>DATE($M$2,$S$2,24)</f>
        <v>45771</v>
      </c>
      <c r="AD10" s="92">
        <f>DATE($M$2,$S$2,25)</f>
        <v>45772</v>
      </c>
      <c r="AE10" s="92">
        <f>DATE($M$2,$S$2,26)</f>
        <v>45773</v>
      </c>
      <c r="AF10" s="92">
        <f>DATE($M$2,$S$2,27)</f>
        <v>45774</v>
      </c>
      <c r="AG10" s="92">
        <f>DATE($M$2,$S$2,28)</f>
        <v>45775</v>
      </c>
      <c r="AH10" s="92">
        <f>IF(DAY(EOMONTH(F10,0))&lt;29,"",DATE($M$2,$S$2,29))</f>
        <v>45776</v>
      </c>
      <c r="AI10" s="92">
        <f>IF(DAY(EOMONTH(F10,0))&lt;30,"",DATE($M$2,$S$2,30))</f>
        <v>45777</v>
      </c>
      <c r="AJ10" s="92" t="str">
        <f>IF(DAY(EOMONTH(F10,0))&lt;31,"",DATE($M$2,$S$2,31))</f>
        <v/>
      </c>
      <c r="AK10" s="127"/>
      <c r="AL10" s="128"/>
      <c r="AM10" s="129"/>
      <c r="AN10" s="129"/>
    </row>
    <row r="11" spans="1:40" ht="18" customHeight="1" x14ac:dyDescent="0.55000000000000004">
      <c r="A11" s="93">
        <v>1</v>
      </c>
      <c r="B11" s="78" t="s">
        <v>22</v>
      </c>
      <c r="C11" s="73"/>
      <c r="D11" s="79"/>
      <c r="E11" s="80"/>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15">
        <f t="shared" ref="AK11:AK30" si="0">+SUM(F11:AJ11)</f>
        <v>0</v>
      </c>
      <c r="AL11" s="16">
        <f t="shared" ref="AL11:AL30" si="1">IF($AK$3="４週",AK11/4,AK11/(DAY(EOMONTH($F$9,0))/7))</f>
        <v>0</v>
      </c>
      <c r="AM11" s="182"/>
      <c r="AN11" s="182"/>
    </row>
    <row r="12" spans="1:40" ht="18" customHeight="1" x14ac:dyDescent="0.55000000000000004">
      <c r="A12" s="93">
        <v>2</v>
      </c>
      <c r="B12" s="78"/>
      <c r="C12" s="73"/>
      <c r="D12" s="79"/>
      <c r="E12" s="80"/>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15">
        <f t="shared" si="0"/>
        <v>0</v>
      </c>
      <c r="AL12" s="16">
        <f t="shared" si="1"/>
        <v>0</v>
      </c>
      <c r="AM12" s="182"/>
      <c r="AN12" s="182"/>
    </row>
    <row r="13" spans="1:40" ht="18" customHeight="1" x14ac:dyDescent="0.55000000000000004">
      <c r="A13" s="93">
        <v>3</v>
      </c>
      <c r="B13" s="78"/>
      <c r="C13" s="73"/>
      <c r="D13" s="79"/>
      <c r="E13" s="80"/>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15">
        <f t="shared" si="0"/>
        <v>0</v>
      </c>
      <c r="AL13" s="16">
        <f t="shared" si="1"/>
        <v>0</v>
      </c>
      <c r="AM13" s="182"/>
      <c r="AN13" s="182"/>
    </row>
    <row r="14" spans="1:40" ht="18" customHeight="1" x14ac:dyDescent="0.55000000000000004">
      <c r="A14" s="93">
        <v>4</v>
      </c>
      <c r="B14" s="78"/>
      <c r="C14" s="73"/>
      <c r="D14" s="79"/>
      <c r="E14" s="80"/>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15">
        <f t="shared" si="0"/>
        <v>0</v>
      </c>
      <c r="AL14" s="16">
        <f t="shared" si="1"/>
        <v>0</v>
      </c>
      <c r="AM14" s="182"/>
      <c r="AN14" s="182"/>
    </row>
    <row r="15" spans="1:40" ht="18" customHeight="1" x14ac:dyDescent="0.55000000000000004">
      <c r="A15" s="93">
        <v>5</v>
      </c>
      <c r="B15" s="78"/>
      <c r="C15" s="73"/>
      <c r="D15" s="79"/>
      <c r="E15" s="80"/>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15">
        <f t="shared" si="0"/>
        <v>0</v>
      </c>
      <c r="AL15" s="16">
        <f t="shared" si="1"/>
        <v>0</v>
      </c>
      <c r="AM15" s="182"/>
      <c r="AN15" s="182"/>
    </row>
    <row r="16" spans="1:40" ht="18" customHeight="1" x14ac:dyDescent="0.55000000000000004">
      <c r="A16" s="93">
        <v>6</v>
      </c>
      <c r="B16" s="78"/>
      <c r="C16" s="73"/>
      <c r="D16" s="79"/>
      <c r="E16" s="80"/>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15">
        <f t="shared" si="0"/>
        <v>0</v>
      </c>
      <c r="AL16" s="16">
        <f t="shared" si="1"/>
        <v>0</v>
      </c>
      <c r="AM16" s="182"/>
      <c r="AN16" s="182"/>
    </row>
    <row r="17" spans="1:40" ht="18" customHeight="1" x14ac:dyDescent="0.55000000000000004">
      <c r="A17" s="93">
        <v>7</v>
      </c>
      <c r="B17" s="78"/>
      <c r="C17" s="73"/>
      <c r="D17" s="79"/>
      <c r="E17" s="80"/>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15">
        <f t="shared" si="0"/>
        <v>0</v>
      </c>
      <c r="AL17" s="16">
        <f t="shared" si="1"/>
        <v>0</v>
      </c>
      <c r="AM17" s="182"/>
      <c r="AN17" s="182"/>
    </row>
    <row r="18" spans="1:40" ht="18" customHeight="1" x14ac:dyDescent="0.55000000000000004">
      <c r="A18" s="93">
        <v>8</v>
      </c>
      <c r="B18" s="78"/>
      <c r="C18" s="73"/>
      <c r="D18" s="79"/>
      <c r="E18" s="80"/>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15">
        <f t="shared" si="0"/>
        <v>0</v>
      </c>
      <c r="AL18" s="16">
        <f t="shared" si="1"/>
        <v>0</v>
      </c>
      <c r="AM18" s="182"/>
      <c r="AN18" s="182"/>
    </row>
    <row r="19" spans="1:40" ht="18" customHeight="1" x14ac:dyDescent="0.55000000000000004">
      <c r="A19" s="93">
        <v>9</v>
      </c>
      <c r="B19" s="78"/>
      <c r="C19" s="73"/>
      <c r="D19" s="79"/>
      <c r="E19" s="80"/>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15">
        <f t="shared" si="0"/>
        <v>0</v>
      </c>
      <c r="AL19" s="16">
        <f t="shared" si="1"/>
        <v>0</v>
      </c>
      <c r="AM19" s="182"/>
      <c r="AN19" s="182"/>
    </row>
    <row r="20" spans="1:40" ht="18" customHeight="1" x14ac:dyDescent="0.55000000000000004">
      <c r="A20" s="93">
        <v>10</v>
      </c>
      <c r="B20" s="78"/>
      <c r="C20" s="73"/>
      <c r="D20" s="79"/>
      <c r="E20" s="80"/>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15">
        <f t="shared" si="0"/>
        <v>0</v>
      </c>
      <c r="AL20" s="16">
        <f t="shared" si="1"/>
        <v>0</v>
      </c>
      <c r="AM20" s="182"/>
      <c r="AN20" s="182"/>
    </row>
    <row r="21" spans="1:40" ht="18" customHeight="1" x14ac:dyDescent="0.55000000000000004">
      <c r="A21" s="93">
        <v>11</v>
      </c>
      <c r="B21" s="78"/>
      <c r="C21" s="73"/>
      <c r="D21" s="79"/>
      <c r="E21" s="80"/>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15">
        <f t="shared" si="0"/>
        <v>0</v>
      </c>
      <c r="AL21" s="16">
        <f t="shared" si="1"/>
        <v>0</v>
      </c>
      <c r="AM21" s="182"/>
      <c r="AN21" s="182"/>
    </row>
    <row r="22" spans="1:40" ht="18" customHeight="1" x14ac:dyDescent="0.55000000000000004">
      <c r="A22" s="93">
        <v>12</v>
      </c>
      <c r="B22" s="78"/>
      <c r="C22" s="73"/>
      <c r="D22" s="79"/>
      <c r="E22" s="80"/>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15">
        <f t="shared" si="0"/>
        <v>0</v>
      </c>
      <c r="AL22" s="16">
        <f t="shared" si="1"/>
        <v>0</v>
      </c>
      <c r="AM22" s="182"/>
      <c r="AN22" s="182"/>
    </row>
    <row r="23" spans="1:40" ht="18" customHeight="1" x14ac:dyDescent="0.55000000000000004">
      <c r="A23" s="93">
        <v>13</v>
      </c>
      <c r="B23" s="78"/>
      <c r="C23" s="73"/>
      <c r="D23" s="79"/>
      <c r="E23" s="80"/>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15">
        <f t="shared" si="0"/>
        <v>0</v>
      </c>
      <c r="AL23" s="16">
        <f t="shared" si="1"/>
        <v>0</v>
      </c>
      <c r="AM23" s="182"/>
      <c r="AN23" s="182"/>
    </row>
    <row r="24" spans="1:40" ht="18" customHeight="1" x14ac:dyDescent="0.55000000000000004">
      <c r="A24" s="93">
        <v>14</v>
      </c>
      <c r="B24" s="78"/>
      <c r="C24" s="73"/>
      <c r="D24" s="79"/>
      <c r="E24" s="80"/>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15">
        <f t="shared" si="0"/>
        <v>0</v>
      </c>
      <c r="AL24" s="16">
        <f t="shared" si="1"/>
        <v>0</v>
      </c>
      <c r="AM24" s="182"/>
      <c r="AN24" s="182"/>
    </row>
    <row r="25" spans="1:40" ht="18" customHeight="1" x14ac:dyDescent="0.55000000000000004">
      <c r="A25" s="93">
        <v>15</v>
      </c>
      <c r="B25" s="78"/>
      <c r="C25" s="73"/>
      <c r="D25" s="79"/>
      <c r="E25" s="80"/>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15">
        <f t="shared" si="0"/>
        <v>0</v>
      </c>
      <c r="AL25" s="16">
        <f t="shared" si="1"/>
        <v>0</v>
      </c>
      <c r="AM25" s="182"/>
      <c r="AN25" s="182"/>
    </row>
    <row r="26" spans="1:40" ht="18" customHeight="1" x14ac:dyDescent="0.55000000000000004">
      <c r="A26" s="93">
        <v>16</v>
      </c>
      <c r="B26" s="78"/>
      <c r="C26" s="73"/>
      <c r="D26" s="79"/>
      <c r="E26" s="80"/>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15">
        <f t="shared" si="0"/>
        <v>0</v>
      </c>
      <c r="AL26" s="16">
        <f t="shared" si="1"/>
        <v>0</v>
      </c>
      <c r="AM26" s="182"/>
      <c r="AN26" s="182"/>
    </row>
    <row r="27" spans="1:40" ht="18" customHeight="1" x14ac:dyDescent="0.55000000000000004">
      <c r="A27" s="93">
        <v>17</v>
      </c>
      <c r="B27" s="78"/>
      <c r="C27" s="73"/>
      <c r="D27" s="79"/>
      <c r="E27" s="80"/>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15">
        <f t="shared" si="0"/>
        <v>0</v>
      </c>
      <c r="AL27" s="16">
        <f t="shared" si="1"/>
        <v>0</v>
      </c>
      <c r="AM27" s="182"/>
      <c r="AN27" s="182"/>
    </row>
    <row r="28" spans="1:40" ht="18" customHeight="1" x14ac:dyDescent="0.55000000000000004">
      <c r="A28" s="93">
        <v>18</v>
      </c>
      <c r="B28" s="78"/>
      <c r="C28" s="73"/>
      <c r="D28" s="79"/>
      <c r="E28" s="80"/>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15">
        <f t="shared" si="0"/>
        <v>0</v>
      </c>
      <c r="AL28" s="16">
        <f t="shared" si="1"/>
        <v>0</v>
      </c>
      <c r="AM28" s="182"/>
      <c r="AN28" s="182"/>
    </row>
    <row r="29" spans="1:40" ht="18" customHeight="1" x14ac:dyDescent="0.55000000000000004">
      <c r="A29" s="93">
        <v>19</v>
      </c>
      <c r="B29" s="78"/>
      <c r="C29" s="73"/>
      <c r="D29" s="79"/>
      <c r="E29" s="80"/>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15">
        <f t="shared" si="0"/>
        <v>0</v>
      </c>
      <c r="AL29" s="16">
        <f t="shared" si="1"/>
        <v>0</v>
      </c>
      <c r="AM29" s="182"/>
      <c r="AN29" s="182"/>
    </row>
    <row r="30" spans="1:40" ht="18" customHeight="1" x14ac:dyDescent="0.55000000000000004">
      <c r="A30" s="105">
        <v>20</v>
      </c>
      <c r="B30" s="78"/>
      <c r="C30" s="73"/>
      <c r="D30" s="79"/>
      <c r="E30" s="80"/>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107">
        <f t="shared" si="0"/>
        <v>0</v>
      </c>
      <c r="AL30" s="108">
        <f t="shared" si="1"/>
        <v>0</v>
      </c>
      <c r="AM30" s="182"/>
      <c r="AN30" s="182"/>
    </row>
    <row r="31" spans="1:40" ht="18" customHeight="1" x14ac:dyDescent="0.55000000000000004">
      <c r="A31" s="93"/>
      <c r="B31" s="94"/>
      <c r="C31" s="95"/>
      <c r="D31" s="96"/>
      <c r="E31" s="97"/>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15">
        <f t="shared" ref="AK31" si="2">+SUM(F31:AJ31)</f>
        <v>0</v>
      </c>
      <c r="AL31" s="16">
        <f t="shared" ref="AL31" si="3">IF($AK$3="４週",AK31/4,AK31/(DAY(EOMONTH($F$9,0))/7))</f>
        <v>0</v>
      </c>
      <c r="AM31" s="183"/>
      <c r="AN31" s="183"/>
    </row>
    <row r="32" spans="1:40" ht="18" customHeight="1" x14ac:dyDescent="0.55000000000000004">
      <c r="A32" s="125" t="s">
        <v>4</v>
      </c>
      <c r="B32" s="130"/>
      <c r="C32" s="130"/>
      <c r="D32" s="130"/>
      <c r="E32" s="130"/>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81"/>
      <c r="AN32" s="181"/>
    </row>
    <row r="33" spans="1:40" ht="18" customHeight="1" x14ac:dyDescent="0.55000000000000004">
      <c r="A33" s="130" t="s">
        <v>6</v>
      </c>
      <c r="B33" s="130"/>
      <c r="C33" s="130"/>
      <c r="D33" s="130"/>
      <c r="E33" s="132"/>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17"/>
      <c r="AL33" s="18"/>
      <c r="AM33" s="181"/>
      <c r="AN33" s="181"/>
    </row>
    <row r="34" spans="1:40" ht="15" customHeight="1" x14ac:dyDescent="0.55000000000000004">
      <c r="A34" s="90"/>
      <c r="B34" s="90"/>
      <c r="C34" s="90"/>
      <c r="D34" s="90"/>
      <c r="E34" s="90"/>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90"/>
      <c r="AL34" s="90"/>
      <c r="AM34" s="32"/>
    </row>
    <row r="35" spans="1:40" ht="15" customHeight="1" x14ac:dyDescent="0.55000000000000004">
      <c r="A35" s="2" t="s">
        <v>76</v>
      </c>
      <c r="B35" s="99"/>
      <c r="C35" s="100"/>
      <c r="D35" s="100"/>
      <c r="E35" s="100"/>
      <c r="F35" s="101"/>
      <c r="G35" s="100"/>
      <c r="H35" s="102"/>
      <c r="I35" s="102"/>
      <c r="J35" s="102"/>
      <c r="K35" s="102"/>
      <c r="L35" s="102"/>
      <c r="M35" s="102"/>
      <c r="N35" s="102"/>
      <c r="O35" s="102"/>
      <c r="P35" s="102"/>
      <c r="Q35" s="102"/>
      <c r="R35" s="102">
        <v>6</v>
      </c>
      <c r="S35" s="102"/>
      <c r="T35" s="102"/>
      <c r="U35" s="102"/>
      <c r="V35" s="102"/>
      <c r="W35" s="102"/>
      <c r="X35" s="102">
        <v>7</v>
      </c>
      <c r="Y35" s="102"/>
      <c r="Z35" s="102"/>
      <c r="AA35" s="102"/>
      <c r="AB35" s="102"/>
      <c r="AC35" s="102"/>
      <c r="AD35" s="102">
        <v>8</v>
      </c>
      <c r="AE35" s="102"/>
      <c r="AF35" s="102"/>
      <c r="AG35" s="103"/>
      <c r="AH35" s="103"/>
      <c r="AI35" s="103"/>
      <c r="AJ35" s="103">
        <v>9</v>
      </c>
      <c r="AK35" s="104"/>
      <c r="AL35" s="104"/>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81" t="s">
        <v>82</v>
      </c>
      <c r="C42" s="121" t="s">
        <v>83</v>
      </c>
      <c r="D42" s="121"/>
      <c r="E42" s="121"/>
      <c r="F42" s="2"/>
      <c r="G42" s="2"/>
    </row>
    <row r="43" spans="1:40" ht="15" customHeight="1" x14ac:dyDescent="0.55000000000000004">
      <c r="A43" s="2"/>
      <c r="B43" s="42" t="s">
        <v>100</v>
      </c>
      <c r="C43" s="146" t="s">
        <v>84</v>
      </c>
      <c r="D43" s="146"/>
      <c r="E43" s="146"/>
      <c r="F43" s="2"/>
      <c r="G43" s="2"/>
    </row>
    <row r="44" spans="1:40" ht="15" customHeight="1" x14ac:dyDescent="0.55000000000000004">
      <c r="A44" s="2"/>
      <c r="B44" s="42" t="s">
        <v>101</v>
      </c>
      <c r="C44" s="146" t="s">
        <v>85</v>
      </c>
      <c r="D44" s="146"/>
      <c r="E44" s="146"/>
      <c r="F44" s="2"/>
      <c r="G44" s="2"/>
    </row>
    <row r="45" spans="1:40" ht="15" customHeight="1" x14ac:dyDescent="0.55000000000000004">
      <c r="A45" s="2"/>
      <c r="B45" s="42" t="s">
        <v>102</v>
      </c>
      <c r="C45" s="146" t="s">
        <v>86</v>
      </c>
      <c r="D45" s="146"/>
      <c r="E45" s="146"/>
      <c r="F45" s="2"/>
      <c r="G45" s="2"/>
    </row>
    <row r="46" spans="1:40" ht="15" customHeight="1" x14ac:dyDescent="0.55000000000000004">
      <c r="A46" s="2"/>
      <c r="B46" s="42" t="s">
        <v>103</v>
      </c>
      <c r="C46" s="146" t="s">
        <v>87</v>
      </c>
      <c r="D46" s="146"/>
      <c r="E46" s="146"/>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157</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Hyf6zzbFSiBcZKxUPCxpTuDqB+o1J5FBU6AcShoJWSrgiwIaJRE3JjEiVhtd8mn5RmOEREjfAsbC9O4HshxSaw==" saltValue="SDFxVG7hI9SKQQ9EwPZFGQ==" spinCount="100000" sheet="1" objects="1" scenarios="1" formatCells="0" formatRow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4"/>
  <dataValidations count="3">
    <dataValidation type="list" allowBlank="1" showInputMessage="1" showErrorMessage="1" sqref="C11:C31" xr:uid="{C08E9198-EC46-4C66-B97E-A69B205AD260}">
      <formula1>"A,B,C,D"</formula1>
    </dataValidation>
    <dataValidation type="list" allowBlank="1" showInputMessage="1" showErrorMessage="1" sqref="AK3:AN3" xr:uid="{A4AB5153-4E8F-44AB-A6EA-E4A5ADE4DE4D}">
      <formula1>"４週,歴月"</formula1>
    </dataValidation>
    <dataValidation type="list" allowBlank="1" showInputMessage="1" showErrorMessage="1" sqref="AK4:AN4" xr:uid="{28C7812A-D607-487F-87CB-E8ECBC2CA69E}">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149</v>
      </c>
    </row>
    <row r="2" spans="1:13" x14ac:dyDescent="0.55000000000000004">
      <c r="A2" t="s">
        <v>153</v>
      </c>
      <c r="B2" t="s">
        <v>22</v>
      </c>
      <c r="C2" t="s">
        <v>23</v>
      </c>
      <c r="D2" t="s">
        <v>24</v>
      </c>
    </row>
    <row r="3" spans="1:13" x14ac:dyDescent="0.55000000000000004">
      <c r="A3" t="s">
        <v>150</v>
      </c>
      <c r="B3" t="s">
        <v>22</v>
      </c>
      <c r="C3" t="s">
        <v>23</v>
      </c>
      <c r="D3" t="s">
        <v>24</v>
      </c>
    </row>
    <row r="4" spans="1:13" x14ac:dyDescent="0.55000000000000004">
      <c r="A4" t="s">
        <v>151</v>
      </c>
      <c r="B4" t="s">
        <v>22</v>
      </c>
      <c r="C4" t="s">
        <v>23</v>
      </c>
      <c r="D4" t="s">
        <v>24</v>
      </c>
    </row>
    <row r="5" spans="1:13" x14ac:dyDescent="0.55000000000000004">
      <c r="A5" t="s">
        <v>152</v>
      </c>
      <c r="B5" t="s">
        <v>22</v>
      </c>
      <c r="C5" t="s">
        <v>23</v>
      </c>
      <c r="D5" t="s">
        <v>24</v>
      </c>
    </row>
    <row r="6" spans="1:13" x14ac:dyDescent="0.55000000000000004">
      <c r="A6" s="69" t="s">
        <v>13</v>
      </c>
      <c r="B6" s="69" t="s">
        <v>22</v>
      </c>
      <c r="C6" s="69" t="s">
        <v>25</v>
      </c>
      <c r="D6" s="69" t="s">
        <v>26</v>
      </c>
      <c r="E6" s="69" t="s">
        <v>27</v>
      </c>
      <c r="F6" s="69" t="s">
        <v>28</v>
      </c>
      <c r="G6" s="52"/>
      <c r="H6" s="69"/>
      <c r="I6" s="69"/>
      <c r="J6" s="69"/>
    </row>
    <row r="7" spans="1:13" x14ac:dyDescent="0.55000000000000004">
      <c r="A7" s="69" t="s">
        <v>5</v>
      </c>
      <c r="B7" s="69" t="s">
        <v>22</v>
      </c>
      <c r="C7" s="69" t="s">
        <v>25</v>
      </c>
      <c r="D7" s="69" t="s">
        <v>26</v>
      </c>
      <c r="E7" s="69" t="s">
        <v>27</v>
      </c>
      <c r="F7" s="69" t="s">
        <v>29</v>
      </c>
      <c r="G7" s="69" t="s">
        <v>30</v>
      </c>
      <c r="H7" s="69" t="s">
        <v>145</v>
      </c>
      <c r="I7" s="69" t="s">
        <v>28</v>
      </c>
      <c r="J7" s="69" t="s">
        <v>158</v>
      </c>
      <c r="K7" s="52"/>
      <c r="L7" s="52"/>
    </row>
    <row r="8" spans="1:13" x14ac:dyDescent="0.55000000000000004">
      <c r="A8" s="69" t="s">
        <v>130</v>
      </c>
      <c r="B8" s="69" t="s">
        <v>22</v>
      </c>
      <c r="C8" s="69" t="s">
        <v>28</v>
      </c>
      <c r="D8" s="52"/>
      <c r="E8" s="52"/>
      <c r="F8" s="52"/>
      <c r="G8" s="52"/>
      <c r="H8" s="52"/>
      <c r="I8" s="52"/>
      <c r="J8" s="52"/>
      <c r="K8" s="52"/>
      <c r="L8" s="52"/>
      <c r="M8" s="52"/>
    </row>
    <row r="9" spans="1:13" x14ac:dyDescent="0.55000000000000004">
      <c r="A9" s="69" t="s">
        <v>131</v>
      </c>
      <c r="B9" s="69" t="s">
        <v>22</v>
      </c>
      <c r="C9" s="69" t="s">
        <v>28</v>
      </c>
      <c r="D9" s="69"/>
      <c r="E9" s="69"/>
      <c r="F9" s="69"/>
      <c r="G9" s="69"/>
      <c r="H9" s="69"/>
      <c r="I9" s="69"/>
      <c r="J9" s="69"/>
    </row>
    <row r="10" spans="1:13" x14ac:dyDescent="0.55000000000000004">
      <c r="A10" s="69" t="s">
        <v>132</v>
      </c>
      <c r="B10" s="69" t="s">
        <v>22</v>
      </c>
      <c r="C10" s="69" t="s">
        <v>28</v>
      </c>
      <c r="D10" s="69"/>
      <c r="E10" s="69"/>
      <c r="F10" s="69"/>
      <c r="G10" s="69"/>
      <c r="H10" s="69"/>
      <c r="I10" s="69"/>
      <c r="J10" s="69"/>
    </row>
    <row r="11" spans="1:13" x14ac:dyDescent="0.55000000000000004">
      <c r="A11" s="69" t="s">
        <v>12</v>
      </c>
      <c r="B11" s="69" t="s">
        <v>22</v>
      </c>
      <c r="C11" s="69" t="s">
        <v>23</v>
      </c>
      <c r="D11" s="69"/>
      <c r="E11" s="69"/>
      <c r="F11" s="69"/>
      <c r="G11" s="69"/>
      <c r="H11" s="69"/>
      <c r="I11" s="69"/>
      <c r="J11" s="69"/>
    </row>
    <row r="12" spans="1:13" x14ac:dyDescent="0.55000000000000004">
      <c r="A12" s="69" t="s">
        <v>133</v>
      </c>
      <c r="B12" s="69" t="s">
        <v>22</v>
      </c>
      <c r="C12" s="69" t="s">
        <v>25</v>
      </c>
      <c r="D12" s="69" t="s">
        <v>37</v>
      </c>
      <c r="E12" s="69" t="s">
        <v>28</v>
      </c>
      <c r="F12" s="69" t="s">
        <v>158</v>
      </c>
      <c r="G12" s="69"/>
      <c r="H12" s="69"/>
      <c r="I12" s="69"/>
      <c r="J12" s="69"/>
    </row>
    <row r="13" spans="1:13" x14ac:dyDescent="0.55000000000000004">
      <c r="A13" s="69" t="s">
        <v>134</v>
      </c>
      <c r="B13" s="69" t="s">
        <v>22</v>
      </c>
      <c r="C13" s="69" t="s">
        <v>25</v>
      </c>
      <c r="D13" s="69" t="s">
        <v>37</v>
      </c>
      <c r="E13" s="69" t="s">
        <v>158</v>
      </c>
      <c r="F13" s="69"/>
      <c r="G13" s="69"/>
      <c r="H13" s="69"/>
      <c r="I13" s="69"/>
      <c r="J13" s="69"/>
    </row>
    <row r="14" spans="1:13" x14ac:dyDescent="0.55000000000000004">
      <c r="A14" s="69" t="s">
        <v>135</v>
      </c>
      <c r="B14" s="69" t="s">
        <v>22</v>
      </c>
      <c r="C14" s="69" t="s">
        <v>25</v>
      </c>
      <c r="D14" s="69" t="s">
        <v>37</v>
      </c>
      <c r="E14" s="69" t="s">
        <v>28</v>
      </c>
      <c r="F14" s="69" t="s">
        <v>156</v>
      </c>
      <c r="G14" s="69" t="s">
        <v>158</v>
      </c>
      <c r="H14" s="69"/>
      <c r="I14" s="69"/>
      <c r="J14" s="69"/>
    </row>
    <row r="15" spans="1:13" x14ac:dyDescent="0.55000000000000004">
      <c r="A15" s="69" t="s">
        <v>38</v>
      </c>
      <c r="B15" s="69" t="s">
        <v>22</v>
      </c>
      <c r="C15" s="69" t="s">
        <v>25</v>
      </c>
      <c r="D15" s="69" t="s">
        <v>26</v>
      </c>
      <c r="E15" s="69" t="s">
        <v>27</v>
      </c>
      <c r="F15" s="69" t="s">
        <v>29</v>
      </c>
      <c r="G15" s="69" t="s">
        <v>30</v>
      </c>
      <c r="H15" s="69" t="s">
        <v>145</v>
      </c>
      <c r="I15" s="69" t="s">
        <v>39</v>
      </c>
      <c r="J15" s="69" t="s">
        <v>40</v>
      </c>
      <c r="K15" t="s">
        <v>28</v>
      </c>
      <c r="L15" s="69" t="s">
        <v>158</v>
      </c>
      <c r="M15" s="52"/>
    </row>
    <row r="16" spans="1:13" x14ac:dyDescent="0.55000000000000004">
      <c r="A16" s="69" t="s">
        <v>113</v>
      </c>
      <c r="B16" s="69" t="s">
        <v>22</v>
      </c>
      <c r="C16" s="69" t="s">
        <v>25</v>
      </c>
      <c r="D16" s="69" t="s">
        <v>27</v>
      </c>
      <c r="E16" s="69" t="s">
        <v>29</v>
      </c>
      <c r="F16" s="69" t="s">
        <v>30</v>
      </c>
      <c r="G16" s="69" t="s">
        <v>145</v>
      </c>
      <c r="H16" s="69" t="s">
        <v>28</v>
      </c>
      <c r="I16" s="52"/>
      <c r="J16" s="52"/>
      <c r="K16" s="52"/>
      <c r="L16" s="52"/>
    </row>
    <row r="17" spans="1:11" x14ac:dyDescent="0.55000000000000004">
      <c r="A17" s="69" t="s">
        <v>114</v>
      </c>
      <c r="B17" s="69" t="s">
        <v>22</v>
      </c>
      <c r="C17" s="69" t="s">
        <v>25</v>
      </c>
      <c r="D17" s="69" t="s">
        <v>31</v>
      </c>
      <c r="E17" s="69" t="s">
        <v>28</v>
      </c>
      <c r="F17" s="69" t="s">
        <v>158</v>
      </c>
      <c r="G17" s="52"/>
      <c r="H17" s="69"/>
      <c r="I17" s="69"/>
      <c r="J17" s="69"/>
    </row>
    <row r="18" spans="1:11" x14ac:dyDescent="0.55000000000000004">
      <c r="A18" s="69" t="s">
        <v>11</v>
      </c>
      <c r="B18" s="69" t="s">
        <v>22</v>
      </c>
      <c r="C18" s="69" t="s">
        <v>25</v>
      </c>
      <c r="D18" s="69" t="s">
        <v>32</v>
      </c>
      <c r="E18" s="69" t="s">
        <v>33</v>
      </c>
      <c r="F18" s="69" t="s">
        <v>34</v>
      </c>
      <c r="G18" s="52"/>
      <c r="H18" s="69"/>
      <c r="I18" s="69"/>
      <c r="J18" s="69"/>
    </row>
    <row r="19" spans="1:11" x14ac:dyDescent="0.55000000000000004">
      <c r="A19" s="69" t="s">
        <v>146</v>
      </c>
      <c r="B19" s="69" t="s">
        <v>22</v>
      </c>
      <c r="C19" s="69" t="s">
        <v>25</v>
      </c>
      <c r="D19" s="69" t="s">
        <v>33</v>
      </c>
      <c r="E19" s="69" t="s">
        <v>34</v>
      </c>
      <c r="F19" s="52"/>
      <c r="G19" s="69"/>
      <c r="H19" s="69"/>
      <c r="I19" s="69"/>
      <c r="J19" s="69"/>
    </row>
    <row r="20" spans="1:11" x14ac:dyDescent="0.55000000000000004">
      <c r="A20" s="69" t="s">
        <v>161</v>
      </c>
      <c r="B20" s="69" t="s">
        <v>22</v>
      </c>
      <c r="C20" s="69" t="s">
        <v>25</v>
      </c>
      <c r="D20" s="69" t="s">
        <v>33</v>
      </c>
      <c r="E20" s="69" t="s">
        <v>34</v>
      </c>
      <c r="F20" s="69" t="s">
        <v>158</v>
      </c>
      <c r="G20" s="69"/>
      <c r="H20" s="69"/>
      <c r="I20" s="69"/>
      <c r="J20" s="69"/>
    </row>
    <row r="21" spans="1:11" x14ac:dyDescent="0.55000000000000004">
      <c r="A21" s="69" t="s">
        <v>162</v>
      </c>
      <c r="B21" s="69" t="s">
        <v>22</v>
      </c>
      <c r="C21" s="69" t="s">
        <v>25</v>
      </c>
      <c r="D21" s="69" t="s">
        <v>33</v>
      </c>
      <c r="E21" s="69" t="s">
        <v>34</v>
      </c>
      <c r="F21" s="69" t="s">
        <v>158</v>
      </c>
      <c r="G21" s="69"/>
      <c r="H21" s="69"/>
      <c r="I21" s="69"/>
      <c r="J21" s="69"/>
    </row>
    <row r="22" spans="1:11" x14ac:dyDescent="0.55000000000000004">
      <c r="A22" s="69" t="s">
        <v>10</v>
      </c>
      <c r="B22" s="69" t="s">
        <v>22</v>
      </c>
      <c r="C22" s="69" t="s">
        <v>24</v>
      </c>
      <c r="D22" s="69"/>
      <c r="E22" s="69"/>
      <c r="F22" s="69"/>
      <c r="G22" s="69"/>
      <c r="H22" s="69"/>
      <c r="I22" s="69"/>
      <c r="J22" s="69"/>
    </row>
    <row r="23" spans="1:11" x14ac:dyDescent="0.55000000000000004">
      <c r="A23" s="69" t="s">
        <v>9</v>
      </c>
      <c r="B23" s="69" t="s">
        <v>22</v>
      </c>
      <c r="C23" s="69" t="s">
        <v>25</v>
      </c>
      <c r="D23" s="69" t="s">
        <v>35</v>
      </c>
      <c r="E23" s="52"/>
      <c r="F23" s="69"/>
      <c r="G23" s="69"/>
      <c r="H23" s="69"/>
      <c r="I23" s="69"/>
      <c r="J23" s="69"/>
    </row>
    <row r="24" spans="1:11" x14ac:dyDescent="0.55000000000000004">
      <c r="A24" s="69" t="s">
        <v>8</v>
      </c>
      <c r="B24" s="69" t="s">
        <v>22</v>
      </c>
      <c r="C24" s="69" t="s">
        <v>25</v>
      </c>
      <c r="D24" s="69" t="s">
        <v>36</v>
      </c>
      <c r="E24" s="52"/>
      <c r="F24" s="69"/>
      <c r="G24" s="69"/>
      <c r="H24" s="69"/>
      <c r="I24" s="69"/>
      <c r="J24" s="69"/>
    </row>
    <row r="25" spans="1:11" x14ac:dyDescent="0.55000000000000004">
      <c r="A25" s="69" t="s">
        <v>42</v>
      </c>
      <c r="B25" s="69" t="s">
        <v>22</v>
      </c>
      <c r="C25" s="69" t="s">
        <v>41</v>
      </c>
      <c r="D25" s="69" t="s">
        <v>144</v>
      </c>
      <c r="E25" s="69"/>
      <c r="F25" s="69"/>
      <c r="G25" s="69"/>
      <c r="H25" s="69"/>
      <c r="I25" s="69"/>
      <c r="J25" s="69"/>
    </row>
    <row r="26" spans="1:11" x14ac:dyDescent="0.55000000000000004">
      <c r="A26" s="69" t="s">
        <v>115</v>
      </c>
      <c r="B26" s="69" t="s">
        <v>22</v>
      </c>
      <c r="C26" s="69" t="s">
        <v>46</v>
      </c>
      <c r="D26" s="69" t="s">
        <v>47</v>
      </c>
      <c r="E26" s="69" t="s">
        <v>48</v>
      </c>
      <c r="F26" s="69" t="s">
        <v>49</v>
      </c>
      <c r="G26" s="69" t="s">
        <v>27</v>
      </c>
      <c r="H26" s="69" t="s">
        <v>158</v>
      </c>
      <c r="I26" s="69"/>
      <c r="J26" s="69"/>
    </row>
    <row r="27" spans="1:11" x14ac:dyDescent="0.55000000000000004">
      <c r="A27" s="69" t="s">
        <v>140</v>
      </c>
      <c r="B27" s="69" t="s">
        <v>22</v>
      </c>
      <c r="C27" s="69" t="s">
        <v>46</v>
      </c>
      <c r="D27" s="69" t="s">
        <v>136</v>
      </c>
      <c r="E27" s="69" t="s">
        <v>27</v>
      </c>
      <c r="F27" s="69" t="s">
        <v>47</v>
      </c>
      <c r="G27" s="69" t="s">
        <v>48</v>
      </c>
      <c r="H27" s="69" t="s">
        <v>49</v>
      </c>
      <c r="I27" s="69" t="s">
        <v>158</v>
      </c>
      <c r="J27" s="69"/>
    </row>
    <row r="28" spans="1:11" x14ac:dyDescent="0.55000000000000004">
      <c r="A28" s="69" t="s">
        <v>139</v>
      </c>
      <c r="B28" s="69" t="s">
        <v>22</v>
      </c>
      <c r="C28" s="69" t="s">
        <v>46</v>
      </c>
      <c r="D28" s="69" t="s">
        <v>136</v>
      </c>
      <c r="E28" s="69" t="s">
        <v>47</v>
      </c>
      <c r="F28" s="69" t="s">
        <v>48</v>
      </c>
      <c r="G28" s="69" t="s">
        <v>137</v>
      </c>
      <c r="H28" s="69" t="s">
        <v>138</v>
      </c>
      <c r="I28" s="69" t="s">
        <v>49</v>
      </c>
      <c r="J28" s="69" t="s">
        <v>27</v>
      </c>
      <c r="K28" s="69" t="s">
        <v>158</v>
      </c>
    </row>
    <row r="29" spans="1:11" x14ac:dyDescent="0.55000000000000004">
      <c r="A29" s="69" t="s">
        <v>43</v>
      </c>
      <c r="B29" s="69" t="s">
        <v>22</v>
      </c>
      <c r="C29" s="69" t="s">
        <v>46</v>
      </c>
      <c r="D29" s="69" t="s">
        <v>50</v>
      </c>
      <c r="E29" s="69"/>
      <c r="F29" s="69"/>
      <c r="G29" s="69"/>
      <c r="H29" s="69"/>
      <c r="I29" s="69"/>
      <c r="J29" s="69"/>
      <c r="K29" s="69"/>
    </row>
    <row r="30" spans="1:11" x14ac:dyDescent="0.55000000000000004">
      <c r="A30" s="69" t="s">
        <v>21</v>
      </c>
      <c r="B30" s="69" t="s">
        <v>22</v>
      </c>
      <c r="C30" s="69" t="s">
        <v>46</v>
      </c>
      <c r="D30" s="69" t="s">
        <v>50</v>
      </c>
      <c r="E30" s="69"/>
      <c r="F30" s="69"/>
      <c r="G30" s="69"/>
      <c r="H30" s="69"/>
      <c r="I30" s="69"/>
      <c r="J30" s="69"/>
      <c r="K30" s="69"/>
    </row>
    <row r="31" spans="1:11" x14ac:dyDescent="0.55000000000000004">
      <c r="A31" s="69" t="s">
        <v>44</v>
      </c>
      <c r="B31" s="69" t="s">
        <v>22</v>
      </c>
      <c r="C31" s="69" t="s">
        <v>46</v>
      </c>
      <c r="D31" s="69" t="s">
        <v>26</v>
      </c>
      <c r="E31" s="69" t="s">
        <v>27</v>
      </c>
      <c r="F31" s="69" t="s">
        <v>47</v>
      </c>
      <c r="G31" s="69" t="s">
        <v>48</v>
      </c>
      <c r="H31" s="69" t="s">
        <v>137</v>
      </c>
      <c r="I31" s="69" t="s">
        <v>138</v>
      </c>
      <c r="J31" s="69" t="s">
        <v>141</v>
      </c>
      <c r="K31" s="69" t="s">
        <v>158</v>
      </c>
    </row>
    <row r="32" spans="1:11" x14ac:dyDescent="0.55000000000000004">
      <c r="A32" s="69" t="s">
        <v>45</v>
      </c>
      <c r="B32" s="69" t="s">
        <v>46</v>
      </c>
      <c r="C32" s="69" t="s">
        <v>26</v>
      </c>
      <c r="D32" s="69" t="s">
        <v>27</v>
      </c>
      <c r="E32" s="69" t="s">
        <v>47</v>
      </c>
      <c r="F32" s="69" t="s">
        <v>48</v>
      </c>
      <c r="G32" s="69" t="s">
        <v>141</v>
      </c>
      <c r="H32" s="69" t="s">
        <v>142</v>
      </c>
      <c r="I32" s="69" t="s">
        <v>143</v>
      </c>
      <c r="J32" s="69" t="s">
        <v>158</v>
      </c>
    </row>
  </sheetData>
  <sheetProtection algorithmName="SHA-512" hashValue="MoMl5bJcYWkGIroqtJZORc1tlR1IeSb1APfqw6Cv+ddxpVVBgUk+SuDqHr9/lsLsGGDc9RVCFRaeZOONeiid6Q==" saltValue="PJAHlo0w9QtpOAxFXm/az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3.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勤務形態一覧表（共同生活援助・日中サービス支援型</vt:lpstr>
      <vt:lpstr>勤務形態一覧（凡例）</vt:lpstr>
      <vt:lpstr>選択肢</vt:lpstr>
      <vt:lpstr>'勤務形態一覧（凡例）'!Print_Area</vt:lpstr>
      <vt:lpstr>'勤務形態一覧表（共同生活援助・日中サービス支援型'!Print_Area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