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9_紀宝町\"/>
    </mc:Choice>
  </mc:AlternateContent>
  <xr:revisionPtr revIDLastSave="0" documentId="14_{68422C54-FA33-434C-B84E-EEC09EFDC373}" xr6:coauthVersionLast="47" xr6:coauthVersionMax="47" xr10:uidLastSave="{00000000-0000-0000-0000-000000000000}"/>
  <workbookProtection workbookAlgorithmName="SHA-512" workbookHashValue="NUNQDuS1UDDEhTtxpke4sXRw3lu8QmNaCkwhtaAJUK+p/uONRchMHJv1uyAs8+dU7MbbW59nFNwdNjWDx89+6Q==" workbookSaltValue="4JpzkkoBY+Tf8dPWdt8unA==" workbookSpinCount="100000" lockStructure="1"/>
  <bookViews>
    <workbookView xWindow="-28920" yWindow="-120" windowWidth="29040" windowHeight="15720"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AL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<sst xmlns="http://schemas.openxmlformats.org/spreadsheetml/2006/main" count="247" uniqueCount="119">
  <si>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</si>
  <si>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</si>
  <si>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</si>
  <si>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</si>
  <si>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</si>
  <si>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</si>
  <si>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</si>
  <si>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</si>
  <si>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</si>
  <si>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</si>
  <si>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</si>
  <si>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</si>
  <si>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</si>
  <si>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</si>
  <si>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</si>
  <si>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</si>
  <si>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</si>
  <si>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</si>
  <si>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</si>
  <si>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</si>
  <si>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</si>
  <si>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</si>
  <si>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</si>
  <si>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</si>
  <si>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</si>
  <si>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</si>
  <si>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</si>
  <si>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</si>
  <si>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</si>
  <si>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</si>
  <si>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</si>
  <si>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</si>
  <si>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</si>
  <si>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</si>
  <si>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</si>
  <si>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</si>
  <si>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</si>
  <si>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</si>
  <si>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</si>
  <si>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</si>
  <si>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</si>
  <si>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</si>
  <si>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</si>
  <si>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</si>
  <si>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</si>
  <si>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</si>
  <si>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</si>
  <si>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</si>
  <si>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</si>
  <si>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</si>
  <si>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</si>
  <si>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</si>
  <si>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</si>
  <si>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</si>
  <si>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</si>
  <si>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</si>
  <si>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</si>
  <si>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</si>
  <si>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</si>
  <si>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</si>
  <si>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</si>
  <si>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</si>
  <si>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</si>
  <si>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</si>
  <si>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</si>
  <si>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</si>
  <si>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</si>
  <si>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</si>
  <si>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</si>
  <si>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</si>
  <si>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</si>
  <si>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</si>
  <si>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</si>
  <si>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</si>
  <si>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</si>
  <si>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</si>
  <si>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</si>
  <si>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</si>
  <si>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</si>
  <si>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</si>
  <si>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</si>
  <si>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</si>
  <si>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</si>
  <si>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</si>
  <si>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</si>
  <si>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</si>
  <si>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</si>
  <si>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</si>
  <si>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</si>
  <si>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</si>
  <si>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</si>
  <si>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</si>
  <si>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</si>
  <si>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</si>
  <si>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</si>
  <si>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</si>
  <si>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</si>
  <si>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</si>
  <si>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</si>
  <si>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</si>
  <si>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</si>
  <si>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</si>
  <si>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</si>
  <si>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</si>
  <si>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</si>
  <si>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</si>
  <si>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</si>
  <si>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</si>
  <si>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</si>
  <si>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</si>
  <si>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</si>
  <si>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</si>
  <si>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</si>
  <si>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</si>
  <si>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</si>
  <si>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</si>
  <si>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平成20年以降、設置浄化槽は随時、供用開始している。現在、浄化槽のブロワーやマンホール蓋などの付属品は、経年劣化による交換が一部必要となってきている。
　令和６年度において、長寿命化の計画を作成し、想定される老朽化に対して長寿命対策を実施し、修繕費の負担を軽減することに努める。</t>
    <rPh sb="77" eb="79">
      <t>レイワ</t>
    </rPh>
    <rPh sb="80" eb="82">
      <t>ネンド</t>
    </rPh>
    <rPh sb="87" eb="91">
      <t>チョウジュミョウカ</t>
    </rPh>
    <rPh sb="92" eb="94">
      <t>ケイカク</t>
    </rPh>
    <rPh sb="95" eb="97">
      <t>サクセイ</t>
    </rPh>
    <rPh sb="117" eb="119">
      <t>ジッシ</t>
    </rPh>
    <rPh sb="121" eb="124">
      <t>シュウゼンヒ</t>
    </rPh>
    <rPh sb="125" eb="127">
      <t>フタン</t>
    </rPh>
    <rPh sb="128" eb="130">
      <t>ケイゲン</t>
    </rPh>
    <rPh sb="135" eb="136">
      <t>ツト</t>
    </rPh>
    <phoneticPr fontId="4"/>
  </si>
  <si>
    <t>本事業の健全な経営を行っていくため、下水道事業債の償還金交付税措置分は、一般会計からの繰り入れを適正に行う。今後も収益的収支比率の改善に務める。
　令和６年度からは、公営企業会計に移行するため、従来より精度の高い原因究明を行い、経営状況を注視し、経営の改善につなげていきたい。</t>
    <rPh sb="97" eb="99">
      <t>ジュウライ</t>
    </rPh>
    <rPh sb="101" eb="103">
      <t>セイド</t>
    </rPh>
    <rPh sb="104" eb="105">
      <t>タカ</t>
    </rPh>
    <rPh sb="106" eb="110">
      <t>ゲンインキュウメイ</t>
    </rPh>
    <rPh sb="111" eb="112">
      <t>オコナ</t>
    </rPh>
    <phoneticPr fontId="4"/>
  </si>
  <si>
    <t>令和２年度決算については、その年度に過年度の浄化槽使用料の回収が進んだことにより、収益的収支比率が107.61％まで回復することができた。令和３年度については、過年度分の浄化槽使用料が令和２年度において一定の回収が落ち着いていたため、前年度と比較して収益的収支比率が減少したものと考えられる。令和４年度については、前年度と比較して、収益的収支比率が減少した要因として、地方債償還金の増大などが影響していると考えられる。
　令和５年度については、前年度と比較して、収益的収支比率が増大した要因として、公営企業会計に移行する最後の年度であったため、例年より、多くの未払い金が発生し、総費用の割合が減少したことが影響していると考えられる。</t>
    <rPh sb="303" eb="305">
      <t>ゾウダイ</t>
    </rPh>
    <rPh sb="307" eb="309">
      <t>ヨウインコウエイキギョウカイケイイコウサイゴネンドレイネンオオミバラキンハッセイソウヒヨウワリアイゲンショウ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</si>
</sst>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6B-4099-91A8-2364FDFF29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6B-4099-91A8-2364FDFF29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40-4126-86E1-D565264E19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7940-4126-86E1-D565264E19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FE-4C6F-A67B-F8C0F8A956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F8FE-4C6F-A67B-F8C0F8A956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92.73</c:v>
                </c:pt>
                <c:pt idx="1">
                  <c:v>107.61</c:v>
                </c:pt>
                <c:pt idx="2">
                  <c:v>99.41</c:v>
                </c:pt>
                <c:pt idx="3">
                  <c:v>96.14</c:v>
                </c:pt>
                <c:pt idx="4">
                  <c:v>107.99</c:v>
                </c:pt>
              </c:numCache>
            </c:numRef>
          </c:val>
          <c:extLst>
            <c:ext xmlns:c16="http://schemas.microsoft.com/office/drawing/2014/chart" uri="{C3380CC4-5D6E-409C-BE32-E72D297353CC}">
              <c16:uniqueId val="{00000000-97DF-4E58-90AC-85F37AA15C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F-4E58-90AC-85F37AA15C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8-4144-A09B-406721AFAC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8-4144-A09B-406721AFAC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D-4E5A-8AF4-B09817B081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D-4E5A-8AF4-B09817B081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6-4236-86E0-F54CECA1E3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6-4236-86E0-F54CECA1E3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4-4402-AA1F-E83507F3FF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4-4402-AA1F-E83507F3FF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424.02</c:v>
                </c:pt>
                <c:pt idx="1">
                  <c:v>433.05</c:v>
                </c:pt>
                <c:pt idx="2">
                  <c:v>476.67</c:v>
                </c:pt>
                <c:pt idx="3">
                  <c:v>479.89</c:v>
                </c:pt>
                <c:pt idx="4">
                  <c:v>580.15</c:v>
                </c:pt>
              </c:numCache>
            </c:numRef>
          </c:val>
          <c:extLst>
            <c:ext xmlns:c16="http://schemas.microsoft.com/office/drawing/2014/chart" uri="{C3380CC4-5D6E-409C-BE32-E72D297353CC}">
              <c16:uniqueId val="{00000000-1287-4126-B03F-DF964DBCE8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1287-4126-B03F-DF964DBCE8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73.260000000000005</c:v>
                </c:pt>
                <c:pt idx="1">
                  <c:v>78.069999999999993</c:v>
                </c:pt>
                <c:pt idx="2">
                  <c:v>73.099999999999994</c:v>
                </c:pt>
                <c:pt idx="3">
                  <c:v>71.959999999999994</c:v>
                </c:pt>
                <c:pt idx="4">
                  <c:v>68.650000000000006</c:v>
                </c:pt>
              </c:numCache>
            </c:numRef>
          </c:val>
          <c:extLst>
            <c:ext xmlns:c16="http://schemas.microsoft.com/office/drawing/2014/chart" uri="{C3380CC4-5D6E-409C-BE32-E72D297353CC}">
              <c16:uniqueId val="{00000000-A453-4DA7-9AA3-409CC398F8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A453-4DA7-9AA3-409CC398F8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193.87</c:v>
                </c:pt>
                <c:pt idx="1">
                  <c:v>183.96</c:v>
                </c:pt>
                <c:pt idx="2">
                  <c:v>181.58</c:v>
                </c:pt>
                <c:pt idx="3">
                  <c:v>183.69</c:v>
                </c:pt>
                <c:pt idx="4">
                  <c:v>161.97</c:v>
                </c:pt>
              </c:numCache>
            </c:numRef>
          </c:val>
          <c:extLst>
            <c:ext xmlns:c16="http://schemas.microsoft.com/office/drawing/2014/chart" uri="{C3380CC4-5D6E-409C-BE32-E72D297353CC}">
              <c16:uniqueId val="{00000000-3849-40E8-92E0-8667D358A6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3849-40E8-92E0-8667D358A6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紀宝町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10308</v>
      </c>
      <c r="AM8" s="41"/>
      <c r="AN8" s="41"/>
      <c r="AO8" s="41"/>
      <c r="AP8" s="41"/>
      <c r="AQ8" s="41"/>
      <c r="AR8" s="41"/>
      <c r="AS8" s="41"/>
      <c r="AT8" s="34">
        <f>データ!T6</f>
        <v>79.62</v>
      </c>
      <c r="AU8" s="34"/>
      <c r="AV8" s="34"/>
      <c r="AW8" s="34"/>
      <c r="AX8" s="34"/>
      <c r="AY8" s="34"/>
      <c r="AZ8" s="34"/>
      <c r="BA8" s="34"/>
      <c r="BB8" s="34">
        <f>データ!U6</f>
        <v>129.46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64.55</v>
      </c>
      <c r="Q10" s="34"/>
      <c r="R10" s="34"/>
      <c r="S10" s="34"/>
      <c r="T10" s="34"/>
      <c r="U10" s="34"/>
      <c r="V10" s="34"/>
      <c r="W10" s="34">
        <f>データ!Q6</f>
        <v>100</v>
      </c>
      <c r="X10" s="34"/>
      <c r="Y10" s="34"/>
      <c r="Z10" s="34"/>
      <c r="AA10" s="34"/>
      <c r="AB10" s="34"/>
      <c r="AC10" s="34"/>
      <c r="AD10" s="41">
        <f>データ!R6</f>
        <v>4000</v>
      </c>
      <c r="AE10" s="41"/>
      <c r="AF10" s="41"/>
      <c r="AG10" s="41"/>
      <c r="AH10" s="41"/>
      <c r="AI10" s="41"/>
      <c r="AJ10" s="41"/>
      <c r="AK10" s="2"/>
      <c r="AL10" s="41">
        <f>データ!V6</f>
        <v>6589</v>
      </c>
      <c r="AM10" s="41"/>
      <c r="AN10" s="41"/>
      <c r="AO10" s="41"/>
      <c r="AP10" s="41"/>
      <c r="AQ10" s="41"/>
      <c r="AR10" s="41"/>
      <c r="AS10" s="41"/>
      <c r="AT10" s="34">
        <f>データ!W6</f>
        <v>79.62</v>
      </c>
      <c r="AU10" s="34"/>
      <c r="AV10" s="34"/>
      <c r="AW10" s="34"/>
      <c r="AX10" s="34"/>
      <c r="AY10" s="34"/>
      <c r="AZ10" s="34"/>
      <c r="BA10" s="34"/>
      <c r="BB10" s="34">
        <f>データ!X6</f>
        <v>82.76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M/DGdo0jTcdlDuVBr9tfiEpj3tGxIOszRdBRy99tYk6BNb5kYs1mbSo5TbAX2oMg+Nf6VvWZwIJYkhkrCUjhNQ==" saltValue="cZnBNf35R8qN44j2YHGv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245623</v>
      </c>
      <c r="D6" s="19">
        <f t="shared" si="3"/>
        <v>47</v>
      </c>
      <c r="E6" s="19">
        <f t="shared" si="3"/>
        <v>18</v>
      </c>
      <c r="F6" s="19">
        <f t="shared" si="3"/>
        <v>0</v>
      </c>
      <c r="G6" s="19">
        <f t="shared" si="3"/>
        <v>0</v>
      </c>
      <c r="H6" s="19" t="str">
        <f t="shared" si="3"/>
        <v>三重県　紀宝町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64.55</v>
      </c>
      <c r="Q6" s="20">
        <f t="shared" si="3"/>
        <v>100</v>
      </c>
      <c r="R6" s="20">
        <f t="shared" si="3"/>
        <v>4000</v>
      </c>
      <c r="S6" s="20">
        <f t="shared" si="3"/>
        <v>10308</v>
      </c>
      <c r="T6" s="20">
        <f t="shared" si="3"/>
        <v>79.62</v>
      </c>
      <c r="U6" s="20">
        <f t="shared" si="3"/>
        <v>129.46</v>
      </c>
      <c r="V6" s="20">
        <f t="shared" si="3"/>
        <v>6589</v>
      </c>
      <c r="W6" s="20">
        <f t="shared" si="3"/>
        <v>79.62</v>
      </c>
      <c r="X6" s="20">
        <f t="shared" si="3"/>
        <v>82.76</v>
      </c>
      <c r="Y6" s="21">
        <f>IF(Y7="",NA(),Y7)</f>
        <v>92.73</v>
      </c>
      <c r="Z6" s="21">
        <f t="shared" ref="Z6:AH6" si="4">IF(Z7="",NA(),Z7)</f>
        <v>107.61</v>
      </c>
      <c r="AA6" s="21">
        <f t="shared" si="4"/>
        <v>99.41</v>
      </c>
      <c r="AB6" s="21">
        <f t="shared" si="4"/>
        <v>96.14</v>
      </c>
      <c r="AC6" s="21">
        <f t="shared" si="4"/>
        <v>107.99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424.02</v>
      </c>
      <c r="BG6" s="21">
        <f t="shared" ref="BG6:BO6" si="7">IF(BG7="",NA(),BG7)</f>
        <v>433.05</v>
      </c>
      <c r="BH6" s="21">
        <f t="shared" si="7"/>
        <v>476.67</v>
      </c>
      <c r="BI6" s="21">
        <f t="shared" si="7"/>
        <v>479.89</v>
      </c>
      <c r="BJ6" s="21">
        <f t="shared" si="7"/>
        <v>580.15</v>
      </c>
      <c r="BK6" s="21">
        <f t="shared" si="7"/>
        <v>421.25</v>
      </c>
      <c r="BL6" s="21">
        <f t="shared" si="7"/>
        <v>398.42</v>
      </c>
      <c r="BM6" s="21">
        <f t="shared" si="7"/>
        <v>393.35</v>
      </c>
      <c r="BN6" s="21">
        <f t="shared" si="7"/>
        <v>397.03</v>
      </c>
      <c r="BO6" s="21">
        <f t="shared" si="7"/>
        <v>424.95</v>
      </c>
      <c r="BP6" s="20" t="str">
        <f>IF(BP7="","",IF(BP7="-","【-】","【"&amp;SUBSTITUTE(TEXT(BP7,"#,##0.00"),"-","△")&amp;"】"))</f>
        <v>【349.83】</v>
      </c>
      <c r="BQ6" s="21">
        <f>IF(BQ7="",NA(),BQ7)</f>
        <v>73.260000000000005</v>
      </c>
      <c r="BR6" s="21">
        <f t="shared" ref="BR6:BZ6" si="8">IF(BR7="",NA(),BR7)</f>
        <v>78.069999999999993</v>
      </c>
      <c r="BS6" s="21">
        <f t="shared" si="8"/>
        <v>73.099999999999994</v>
      </c>
      <c r="BT6" s="21">
        <f t="shared" si="8"/>
        <v>71.959999999999994</v>
      </c>
      <c r="BU6" s="21">
        <f t="shared" si="8"/>
        <v>68.650000000000006</v>
      </c>
      <c r="BV6" s="21">
        <f t="shared" si="8"/>
        <v>53.23</v>
      </c>
      <c r="BW6" s="21">
        <f t="shared" si="8"/>
        <v>50.7</v>
      </c>
      <c r="BX6" s="21">
        <f t="shared" si="8"/>
        <v>48.13</v>
      </c>
      <c r="BY6" s="21">
        <f t="shared" si="8"/>
        <v>46.58</v>
      </c>
      <c r="BZ6" s="21">
        <f t="shared" si="8"/>
        <v>41.67</v>
      </c>
      <c r="CA6" s="20" t="str">
        <f>IF(CA7="","",IF(CA7="-","【-】","【"&amp;SUBSTITUTE(TEXT(CA7,"#,##0.00"),"-","△")&amp;"】"))</f>
        <v>【53.65】</v>
      </c>
      <c r="CB6" s="21">
        <f>IF(CB7="",NA(),CB7)</f>
        <v>193.87</v>
      </c>
      <c r="CC6" s="21">
        <f t="shared" ref="CC6:CK6" si="9">IF(CC7="",NA(),CC7)</f>
        <v>183.96</v>
      </c>
      <c r="CD6" s="21">
        <f t="shared" si="9"/>
        <v>181.58</v>
      </c>
      <c r="CE6" s="21">
        <f t="shared" si="9"/>
        <v>183.69</v>
      </c>
      <c r="CF6" s="21">
        <f t="shared" si="9"/>
        <v>161.97</v>
      </c>
      <c r="CG6" s="21">
        <f t="shared" si="9"/>
        <v>283.3</v>
      </c>
      <c r="CH6" s="21">
        <f t="shared" si="9"/>
        <v>289.81</v>
      </c>
      <c r="CI6" s="21">
        <f t="shared" si="9"/>
        <v>301.54000000000002</v>
      </c>
      <c r="CJ6" s="21">
        <f t="shared" si="9"/>
        <v>311.73</v>
      </c>
      <c r="CK6" s="21">
        <f t="shared" si="9"/>
        <v>326.49</v>
      </c>
      <c r="CL6" s="20" t="str">
        <f>IF(CL7="","",IF(CL7="-","【-】","【"&amp;SUBSTITUTE(TEXT(CL7,"#,##0.00"),"-","△")&amp;"】"))</f>
        <v>【307.86】</v>
      </c>
      <c r="CM6" s="20">
        <f>IF(CM7="",NA(),CM7)</f>
        <v>0</v>
      </c>
      <c r="CN6" s="20">
        <f t="shared" ref="CN6:CV6" si="10">IF(CN7="",NA(),CN7)</f>
        <v>0</v>
      </c>
      <c r="CO6" s="20">
        <f t="shared" si="10"/>
        <v>0</v>
      </c>
      <c r="CP6" s="20">
        <f t="shared" si="10"/>
        <v>0</v>
      </c>
      <c r="CQ6" s="20">
        <f t="shared" si="10"/>
        <v>0</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245623</v>
      </c>
      <c r="D7" s="23">
        <v>47</v>
      </c>
      <c r="E7" s="23">
        <v>18</v>
      </c>
      <c r="F7" s="23">
        <v>0</v>
      </c>
      <c r="G7" s="23">
        <v>0</v>
      </c>
      <c r="H7" s="23" t="s">
        <v>98</v>
      </c>
      <c r="I7" s="23" t="s">
        <v>99</v>
      </c>
      <c r="J7" s="23" t="s">
        <v>100</v>
      </c>
      <c r="K7" s="23" t="s">
        <v>101</v>
      </c>
      <c r="L7" s="23" t="s">
        <v>102</v>
      </c>
      <c r="M7" s="23" t="s">
        <v>103</v>
      </c>
      <c r="N7" s="24" t="s">
        <v>104</v>
      </c>
      <c r="O7" s="24" t="s">
        <v>105</v>
      </c>
      <c r="P7" s="24">
        <v>64.55</v>
      </c>
      <c r="Q7" s="24">
        <v>100</v>
      </c>
      <c r="R7" s="24">
        <v>4000</v>
      </c>
      <c r="S7" s="24">
        <v>10308</v>
      </c>
      <c r="T7" s="24">
        <v>79.62</v>
      </c>
      <c r="U7" s="24">
        <v>129.46</v>
      </c>
      <c r="V7" s="24">
        <v>6589</v>
      </c>
      <c r="W7" s="24">
        <v>79.62</v>
      </c>
      <c r="X7" s="24">
        <v>82.76</v>
      </c>
      <c r="Y7" s="24">
        <v>92.73</v>
      </c>
      <c r="Z7" s="24">
        <v>107.61</v>
      </c>
      <c r="AA7" s="24">
        <v>99.41</v>
      </c>
      <c r="AB7" s="24">
        <v>96.14</v>
      </c>
      <c r="AC7" s="24">
        <v>107.99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424.02</v>
      </c>
      <c r="BG7" s="24">
        <v>433.05</v>
      </c>
      <c r="BH7" s="24">
        <v>476.67</v>
      </c>
      <c r="BI7" s="24">
        <v>479.89</v>
      </c>
      <c r="BJ7" s="24">
        <v>580.15</v>
      </c>
      <c r="BK7" s="24">
        <v>421.25</v>
      </c>
      <c r="BL7" s="24">
        <v>398.42</v>
      </c>
      <c r="BM7" s="24">
        <v>393.35</v>
      </c>
      <c r="BN7" s="24">
        <v>397.03</v>
      </c>
      <c r="BO7" s="24">
        <v>424.95</v>
      </c>
      <c r="BP7" s="24">
        <v>349.83</v>
      </c>
      <c r="BQ7" s="24">
        <v>73.260000000000005</v>
      </c>
      <c r="BR7" s="24">
        <v>78.069999999999993</v>
      </c>
      <c r="BS7" s="24">
        <v>73.099999999999994</v>
      </c>
      <c r="BT7" s="24">
        <v>71.959999999999994</v>
      </c>
      <c r="BU7" s="24">
        <v>68.650000000000006</v>
      </c>
      <c r="BV7" s="24">
        <v>53.23</v>
      </c>
      <c r="BW7" s="24">
        <v>50.7</v>
      </c>
      <c r="BX7" s="24">
        <v>48.13</v>
      </c>
      <c r="BY7" s="24">
        <v>46.58</v>
      </c>
      <c r="BZ7" s="24">
        <v>41.67</v>
      </c>
      <c r="CA7" s="24">
        <v>53.65</v>
      </c>
      <c r="CB7" s="24">
        <v>193.87</v>
      </c>
      <c r="CC7" s="24">
        <v>183.96</v>
      </c>
      <c r="CD7" s="24">
        <v>181.58</v>
      </c>
      <c r="CE7" s="24">
        <v>183.69</v>
      </c>
      <c r="CF7" s="24">
        <v>161.97</v>
      </c>
      <c r="CG7" s="24">
        <v>283.3</v>
      </c>
      <c r="CH7" s="24">
        <v>289.81</v>
      </c>
      <c r="CI7" s="24">
        <v>301.54000000000002</v>
      </c>
      <c r="CJ7" s="24">
        <v>311.73</v>
      </c>
      <c r="CK7" s="24">
        <v>326.49</v>
      </c>
      <c r="CL7" s="24">
        <v>307.86</v>
      </c>
      <c r="CM7" s="24">
        <v>0</v>
      </c>
      <c r="CN7" s="24">
        <v>0</v>
      </c>
      <c r="CO7" s="24">
        <v>0</v>
      </c>
      <c r="CP7" s="24">
        <v>0</v>
      </c>
      <c r="CQ7" s="24">
        <v>0</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