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EA676A49-DF8A-4BE3-8D19-996A6725A4B2}" xr6:coauthVersionLast="47" xr6:coauthVersionMax="47" xr10:uidLastSave="{00000000-0000-0000-0000-000000000000}"/>
  <workbookProtection workbookAlgorithmName="SHA-512" workbookHashValue="yEFuXGD5rzFlGMVufdvzIgLM3TdugzH0ZvJuz84frCZIp/yUcH7Nnvb9xS5cYrtKcczgSHLCMCUfeHqfXDrh1Q==" workbookSaltValue="udeAjFm6YxbPLcCtj/Km1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AT10" i="4"/>
  <c r="AL10" i="4"/>
  <c r="W10" i="4"/>
  <c r="BB8" i="4"/>
  <c r="AT8" i="4"/>
  <c r="AL8" i="4"/>
  <c r="AD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<sst xmlns="http://schemas.openxmlformats.org/spreadsheetml/2006/main" count="228" uniqueCount="112">
  <si>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</si>
  <si>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</si>
  <si>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</si>
  <si>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</si>
  <si>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</si>
  <si>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</si>
  <si>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</si>
  <si>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</si>
  <si>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</si>
  <si>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</si>
  <si>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</si>
  <si>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</si>
  <si>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</si>
  <si>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</si>
  <si>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</si>
  <si>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</si>
  <si>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</si>
  <si>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</si>
  <si>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</si>
  <si>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</si>
  <si>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</si>
  <si>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</si>
  <si>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</si>
  <si>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</si>
  <si>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</si>
  <si>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</si>
  <si>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</si>
  <si>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</si>
  <si>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</si>
  <si>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</si>
  <si>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</si>
  <si>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</si>
  <si>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</si>
  <si>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</si>
  <si>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</si>
  <si>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</si>
  <si>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</si>
  <si>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</si>
  <si>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</si>
  <si>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</si>
  <si>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</si>
  <si>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</si>
  <si>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</si>
  <si>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</si>
  <si>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</si>
  <si>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</si>
  <si>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</si>
  <si>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</si>
  <si>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</si>
  <si>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</si>
  <si>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</si>
  <si>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</si>
  <si>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</si>
  <si>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</si>
  <si>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</si>
  <si>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</si>
  <si>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</si>
  <si>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</si>
  <si>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</si>
  <si>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</si>
  <si>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</si>
  <si>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</si>
  <si>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</si>
  <si>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</si>
  <si>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</si>
  <si>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</si>
  <si>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</si>
  <si>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</si>
  <si>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</si>
  <si>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</si>
  <si>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</si>
  <si>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</si>
  <si>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</si>
  <si>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</si>
  <si>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</si>
  <si>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</si>
  <si>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</si>
  <si>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</si>
  <si>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</si>
  <si>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</si>
  <si>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</si>
  <si>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</si>
  <si>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</si>
  <si>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</si>
  <si>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</si>
  <si>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</si>
  <si>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</si>
  <si>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</si>
  <si>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</si>
  <si>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</si>
  <si>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</si>
  <si>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</si>
  <si>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</si>
  <si>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</si>
  <si>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</si>
  <si>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</si>
  <si>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</si>
  <si>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</si>
  <si>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</si>
  <si>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</si>
  <si>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</si>
  <si>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</si>
  <si>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</si>
  <si>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</si>
  <si>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</si>
  <si>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</si>
  <si>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</si>
  <si>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</si>
  <si>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</si>
  <si>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管路の更新率は、類似団体の平均値を大きく下回っており、また管路経年比率については、平均値を大きく上回っていることから、計画的な管路更新を進めていく必要がある。</t>
    <phoneticPr fontId="4"/>
  </si>
  <si>
    <t xml:space="preserve"> 今後も人口減少が進み、給水収益の減少が想定されることから、経費削減に繋がる施設のダウンサイジングや、有収率向上に向けた老朽管の更新について、計画的に実施していく必要がある。
　また経営基盤の強化を進めるための水道広域化や水道経営戦略の見直しの検討していく必要がある。</t>
    <rPh sb="105" eb="107">
      <t>スイドウ</t>
    </rPh>
    <rPh sb="107" eb="110">
      <t>コウイキカ</t>
    </rPh>
    <rPh sb="111" eb="113">
      <t>スイドウ</t>
    </rPh>
    <rPh sb="113" eb="115">
      <t>ケイエイ</t>
    </rPh>
    <rPh sb="115" eb="117">
      <t>センリャク</t>
    </rPh>
    <rPh sb="118" eb="120">
      <t>ミナオ</t>
    </rPh>
    <rPh sb="122" eb="124">
      <t>ケントウ</t>
    </rPh>
    <rPh sb="128" eb="130">
      <t>ヒツヨウ</t>
    </rPh>
    <phoneticPr fontId="4"/>
  </si>
  <si>
    <t>　経営の健全化を図るため水道料金を令和3年4月に改定を行ったが、本年度も電気料金や材料資材費等の物価高の影響や水道管の老朽化による修繕の増加により、経常収支比率が大きく下がった。
　経常収支比率は類似団体平均値より低く、経常収益が低い状態が続いている、今後、更なるコストの縮減や老朽管の更新による、有収率の向上が急務である。</t>
    <rPh sb="1" eb="3">
      <t>ケイエイ</t>
    </rPh>
    <rPh sb="4" eb="7">
      <t>ケンゼンカ</t>
    </rPh>
    <rPh sb="8" eb="9">
      <t>ハカ</t>
    </rPh>
    <rPh sb="14" eb="16">
      <t>リョウキン</t>
    </rPh>
    <rPh sb="17" eb="19">
      <t>レイワ</t>
    </rPh>
    <rPh sb="20" eb="21">
      <t>ネン</t>
    </rPh>
    <rPh sb="22" eb="23">
      <t>ツキ</t>
    </rPh>
    <rPh sb="24" eb="26">
      <t>カイテイ</t>
    </rPh>
    <rPh sb="27" eb="28">
      <t>オコナ</t>
    </rPh>
    <rPh sb="32" eb="35">
      <t>ホンネンド</t>
    </rPh>
    <rPh sb="36" eb="40">
      <t>デンキリョウキン</t>
    </rPh>
    <rPh sb="41" eb="43">
      <t>ザイリョウ</t>
    </rPh>
    <rPh sb="43" eb="45">
      <t>シザイ</t>
    </rPh>
    <rPh sb="45" eb="46">
      <t>ヒ</t>
    </rPh>
    <rPh sb="46" eb="47">
      <t>ナド</t>
    </rPh>
    <rPh sb="52" eb="54">
      <t>エイキョウ</t>
    </rPh>
    <rPh sb="55" eb="58">
      <t>スイドウカン</t>
    </rPh>
    <rPh sb="59" eb="62">
      <t>ロウキュウカ</t>
    </rPh>
    <rPh sb="65" eb="67">
      <t>シュウゼン</t>
    </rPh>
    <rPh sb="68" eb="70">
      <t>ゾウカ</t>
    </rPh>
    <rPh sb="74" eb="76">
      <t>ケイジョウ</t>
    </rPh>
    <rPh sb="76" eb="78">
      <t>シュウシ</t>
    </rPh>
    <rPh sb="78" eb="80">
      <t>ヒリツ</t>
    </rPh>
    <rPh sb="81" eb="82">
      <t>オオ</t>
    </rPh>
    <rPh sb="84" eb="85">
      <t>サ</t>
    </rPh>
    <rPh sb="91" eb="93">
      <t>ケイジョウ</t>
    </rPh>
    <rPh sb="93" eb="95">
      <t>シュウシ</t>
    </rPh>
    <rPh sb="95" eb="97">
      <t>ヒリツ</t>
    </rPh>
    <rPh sb="98" eb="100">
      <t>ルイジ</t>
    </rPh>
    <rPh sb="100" eb="102">
      <t>ダンタイ</t>
    </rPh>
    <rPh sb="102" eb="105">
      <t>ヘイキンチ</t>
    </rPh>
    <rPh sb="107" eb="108">
      <t>ヒク</t>
    </rPh>
    <rPh sb="110" eb="112">
      <t>ケイジョウ</t>
    </rPh>
    <rPh sb="112" eb="114">
      <t>シュウエキ</t>
    </rPh>
    <rPh sb="115" eb="116">
      <t>ヒク</t>
    </rPh>
    <rPh sb="117" eb="119">
      <t>ジョウタイ</t>
    </rPh>
    <rPh sb="120" eb="121">
      <t>ツヅ</t>
    </rPh>
    <rPh sb="126" eb="128">
      <t>コンゴ</t>
    </rPh>
    <rPh sb="129" eb="130">
      <t>サラ</t>
    </rPh>
    <rPh sb="136" eb="138">
      <t>シュクゲン</t>
    </rPh>
    <rPh sb="139" eb="141">
      <t>ロウキュウ</t>
    </rPh>
    <rPh sb="141" eb="142">
      <t>カン</t>
    </rPh>
    <rPh sb="143" eb="145">
      <t>コウシン</t>
    </rPh>
    <rPh sb="149" eb="152">
      <t>ユウシュウリツ</t>
    </rPh>
    <rPh sb="153" eb="155">
      <t>コウジョウ</t>
    </rPh>
    <rPh sb="156" eb="158">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</si>
</sst>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0FA8-4C39-A711-EBE13529C1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FA8-4C39-A711-EBE13529C1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70.08</c:v>
                </c:pt>
                <c:pt idx="1">
                  <c:v>70.56</c:v>
                </c:pt>
                <c:pt idx="2">
                  <c:v>67.64</c:v>
                </c:pt>
                <c:pt idx="3">
                  <c:v>66.790000000000006</c:v>
                </c:pt>
                <c:pt idx="4">
                  <c:v>63.13</c:v>
                </c:pt>
              </c:numCache>
            </c:numRef>
          </c:val>
          <c:extLst>
            <c:ext xmlns:c16="http://schemas.microsoft.com/office/drawing/2014/chart" uri="{C3380CC4-5D6E-409C-BE32-E72D297353CC}">
              <c16:uniqueId val="{00000000-E19B-4CA5-A389-B443E4337F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E19B-4CA5-A389-B443E4337F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67.13</c:v>
                </c:pt>
                <c:pt idx="1">
                  <c:v>67.3</c:v>
                </c:pt>
                <c:pt idx="2">
                  <c:v>67.45</c:v>
                </c:pt>
                <c:pt idx="3">
                  <c:v>65.75</c:v>
                </c:pt>
                <c:pt idx="4">
                  <c:v>65.89</c:v>
                </c:pt>
              </c:numCache>
            </c:numRef>
          </c:val>
          <c:extLst>
            <c:ext xmlns:c16="http://schemas.microsoft.com/office/drawing/2014/chart" uri="{C3380CC4-5D6E-409C-BE32-E72D297353CC}">
              <c16:uniqueId val="{00000000-DAE7-48DE-AF9A-CD1CFE0C0E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DAE7-48DE-AF9A-CD1CFE0C0E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102.66</c:v>
                </c:pt>
                <c:pt idx="1">
                  <c:v>102.68</c:v>
                </c:pt>
                <c:pt idx="2">
                  <c:v>102.62</c:v>
                </c:pt>
                <c:pt idx="3">
                  <c:v>95.35</c:v>
                </c:pt>
                <c:pt idx="4">
                  <c:v>90.78</c:v>
                </c:pt>
              </c:numCache>
            </c:numRef>
          </c:val>
          <c:extLst>
            <c:ext xmlns:c16="http://schemas.microsoft.com/office/drawing/2014/chart" uri="{C3380CC4-5D6E-409C-BE32-E72D297353CC}">
              <c16:uniqueId val="{00000000-5F6B-4A38-AC89-33ECAA7D17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5F6B-4A38-AC89-33ECAA7D17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46.88</c:v>
                </c:pt>
                <c:pt idx="1">
                  <c:v>48.64</c:v>
                </c:pt>
                <c:pt idx="2">
                  <c:v>50.33</c:v>
                </c:pt>
                <c:pt idx="3">
                  <c:v>52.16</c:v>
                </c:pt>
                <c:pt idx="4">
                  <c:v>54.17</c:v>
                </c:pt>
              </c:numCache>
            </c:numRef>
          </c:val>
          <c:extLst>
            <c:ext xmlns:c16="http://schemas.microsoft.com/office/drawing/2014/chart" uri="{C3380CC4-5D6E-409C-BE32-E72D297353CC}">
              <c16:uniqueId val="{00000000-37C7-4F0C-B2BF-38F2D89FDD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37C7-4F0C-B2BF-38F2D89FDD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30.63</c:v>
                </c:pt>
                <c:pt idx="1">
                  <c:v>30.96</c:v>
                </c:pt>
                <c:pt idx="2">
                  <c:v>29.74</c:v>
                </c:pt>
                <c:pt idx="3">
                  <c:v>29.78</c:v>
                </c:pt>
                <c:pt idx="4">
                  <c:v>29.78</c:v>
                </c:pt>
              </c:numCache>
            </c:numRef>
          </c:val>
          <c:extLst>
            <c:ext xmlns:c16="http://schemas.microsoft.com/office/drawing/2014/chart" uri="{C3380CC4-5D6E-409C-BE32-E72D297353CC}">
              <c16:uniqueId val="{00000000-F32E-4E56-8FB0-DEA3536234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32E-4E56-8FB0-DEA3536234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9.4600000000000009</c:v>
                </c:pt>
              </c:numCache>
            </c:numRef>
          </c:val>
          <c:extLst>
            <c:ext xmlns:c16="http://schemas.microsoft.com/office/drawing/2014/chart" uri="{C3380CC4-5D6E-409C-BE32-E72D297353CC}">
              <c16:uniqueId val="{00000000-B7E2-414D-9809-6E48937961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7E2-414D-9809-6E48937961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124.52</c:v>
                </c:pt>
                <c:pt idx="1">
                  <c:v>145.74</c:v>
                </c:pt>
                <c:pt idx="2">
                  <c:v>176.29</c:v>
                </c:pt>
                <c:pt idx="3">
                  <c:v>201.5</c:v>
                </c:pt>
                <c:pt idx="4">
                  <c:v>213.26</c:v>
                </c:pt>
              </c:numCache>
            </c:numRef>
          </c:val>
          <c:extLst>
            <c:ext xmlns:c16="http://schemas.microsoft.com/office/drawing/2014/chart" uri="{C3380CC4-5D6E-409C-BE32-E72D297353CC}">
              <c16:uniqueId val="{00000000-733C-4D6A-8664-10FFC22018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33C-4D6A-8664-10FFC22018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642.05999999999995</c:v>
                </c:pt>
                <c:pt idx="1">
                  <c:v>833.98</c:v>
                </c:pt>
                <c:pt idx="2">
                  <c:v>649.15</c:v>
                </c:pt>
                <c:pt idx="3">
                  <c:v>592.51</c:v>
                </c:pt>
                <c:pt idx="4">
                  <c:v>506.18</c:v>
                </c:pt>
              </c:numCache>
            </c:numRef>
          </c:val>
          <c:extLst>
            <c:ext xmlns:c16="http://schemas.microsoft.com/office/drawing/2014/chart" uri="{C3380CC4-5D6E-409C-BE32-E72D297353CC}">
              <c16:uniqueId val="{00000000-0B65-423E-882F-EF77AE0ABF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0B65-423E-882F-EF77AE0ABF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90.01</c:v>
                </c:pt>
                <c:pt idx="1">
                  <c:v>62.65</c:v>
                </c:pt>
                <c:pt idx="2">
                  <c:v>77.37</c:v>
                </c:pt>
                <c:pt idx="3">
                  <c:v>67.650000000000006</c:v>
                </c:pt>
                <c:pt idx="4">
                  <c:v>73.92</c:v>
                </c:pt>
              </c:numCache>
            </c:numRef>
          </c:val>
          <c:extLst>
            <c:ext xmlns:c16="http://schemas.microsoft.com/office/drawing/2014/chart" uri="{C3380CC4-5D6E-409C-BE32-E72D297353CC}">
              <c16:uniqueId val="{00000000-C334-47CA-BE1A-A529E65A04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C334-47CA-BE1A-A529E65A04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195.52</c:v>
                </c:pt>
                <c:pt idx="1">
                  <c:v>200.76</c:v>
                </c:pt>
                <c:pt idx="2">
                  <c:v>201.48</c:v>
                </c:pt>
                <c:pt idx="3">
                  <c:v>241.14</c:v>
                </c:pt>
                <c:pt idx="4">
                  <c:v>250.33</c:v>
                </c:pt>
              </c:numCache>
            </c:numRef>
          </c:val>
          <c:extLst>
            <c:ext xmlns:c16="http://schemas.microsoft.com/office/drawing/2014/chart" uri="{C3380CC4-5D6E-409C-BE32-E72D297353CC}">
              <c16:uniqueId val="{00000000-1409-4F30-A17E-F77E593FFC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1409-4F30-A17E-F77E593FFC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南伊勢町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10926</v>
      </c>
      <c r="AM8" s="44"/>
      <c r="AN8" s="44"/>
      <c r="AO8" s="44"/>
      <c r="AP8" s="44"/>
      <c r="AQ8" s="44"/>
      <c r="AR8" s="44"/>
      <c r="AS8" s="44"/>
      <c r="AT8" s="45">
        <f>データ!$S$6</f>
        <v>241.89</v>
      </c>
      <c r="AU8" s="46"/>
      <c r="AV8" s="46"/>
      <c r="AW8" s="46"/>
      <c r="AX8" s="46"/>
      <c r="AY8" s="46"/>
      <c r="AZ8" s="46"/>
      <c r="BA8" s="46"/>
      <c r="BB8" s="47">
        <f>データ!$T$6</f>
        <v>45.17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67.62</v>
      </c>
      <c r="J10" s="46"/>
      <c r="K10" s="46"/>
      <c r="L10" s="46"/>
      <c r="M10" s="46"/>
      <c r="N10" s="46"/>
      <c r="O10" s="80"/>
      <c r="P10" s="47">
        <f>データ!$P$6</f>
        <v>99.92</v>
      </c>
      <c r="Q10" s="47"/>
      <c r="R10" s="47"/>
      <c r="S10" s="47"/>
      <c r="T10" s="47"/>
      <c r="U10" s="47"/>
      <c r="V10" s="47"/>
      <c r="W10" s="44">
        <f>データ!$Q$6</f>
        <v>3410</v>
      </c>
      <c r="X10" s="44"/>
      <c r="Y10" s="44"/>
      <c r="Z10" s="44"/>
      <c r="AA10" s="44"/>
      <c r="AB10" s="44"/>
      <c r="AC10" s="44"/>
      <c r="AD10" s="2"/>
      <c r="AE10" s="2"/>
      <c r="AF10" s="2"/>
      <c r="AG10" s="2"/>
      <c r="AH10" s="2"/>
      <c r="AI10" s="2"/>
      <c r="AJ10" s="2"/>
      <c r="AK10" s="2"/>
      <c r="AL10" s="44">
        <f>データ!$U$6</f>
        <v>10777</v>
      </c>
      <c r="AM10" s="44"/>
      <c r="AN10" s="44"/>
      <c r="AO10" s="44"/>
      <c r="AP10" s="44"/>
      <c r="AQ10" s="44"/>
      <c r="AR10" s="44"/>
      <c r="AS10" s="44"/>
      <c r="AT10" s="45">
        <f>データ!$V$6</f>
        <v>65.239999999999995</v>
      </c>
      <c r="AU10" s="46"/>
      <c r="AV10" s="46"/>
      <c r="AW10" s="46"/>
      <c r="AX10" s="46"/>
      <c r="AY10" s="46"/>
      <c r="AZ10" s="46"/>
      <c r="BA10" s="46"/>
      <c r="BB10" s="47">
        <f>データ!$W$6</f>
        <v>165.19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615HeTRpiDL1t7Bk63eC1i0L/UygVdubA4aP0AX4WvqsiCAr7nTU5O4Q/TxIdcI8ATINl4q9YtbTRGyf94ziQ==" saltValue="jolcZu/cblhcZ4kPSKMf9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244724</v>
      </c>
      <c r="D6" s="20">
        <f t="shared" si="3"/>
        <v>46</v>
      </c>
      <c r="E6" s="20">
        <f t="shared" si="3"/>
        <v>1</v>
      </c>
      <c r="F6" s="20">
        <f t="shared" si="3"/>
        <v>0</v>
      </c>
      <c r="G6" s="20">
        <f t="shared" si="3"/>
        <v>1</v>
      </c>
      <c r="H6" s="20" t="str">
        <f t="shared" si="3"/>
        <v>三重県　南伊勢町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67.62</v>
      </c>
      <c r="P6" s="21">
        <f t="shared" si="3"/>
        <v>99.92</v>
      </c>
      <c r="Q6" s="21">
        <f t="shared" si="3"/>
        <v>3410</v>
      </c>
      <c r="R6" s="21">
        <f t="shared" si="3"/>
        <v>10926</v>
      </c>
      <c r="S6" s="21">
        <f t="shared" si="3"/>
        <v>241.89</v>
      </c>
      <c r="T6" s="21">
        <f t="shared" si="3"/>
        <v>45.17</v>
      </c>
      <c r="U6" s="21">
        <f t="shared" si="3"/>
        <v>10777</v>
      </c>
      <c r="V6" s="21">
        <f t="shared" si="3"/>
        <v>65.239999999999995</v>
      </c>
      <c r="W6" s="21">
        <f t="shared" si="3"/>
        <v>165.19</v>
      </c>
      <c r="X6" s="22">
        <f>IF(X7="",NA(),X7)</f>
        <v>102.66</v>
      </c>
      <c r="Y6" s="22">
        <f t="shared" ref="Y6:AG6" si="4">IF(Y7="",NA(),Y7)</f>
        <v>102.68</v>
      </c>
      <c r="Z6" s="22">
        <f t="shared" si="4"/>
        <v>102.62</v>
      </c>
      <c r="AA6" s="22">
        <f t="shared" si="4"/>
        <v>95.35</v>
      </c>
      <c r="AB6" s="22">
        <f t="shared" si="4"/>
        <v>90.78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2">
        <f t="shared" si="5"/>
        <v>9.4600000000000009</v>
      </c>
      <c r="AN6" s="22">
        <f t="shared" si="5"/>
        <v>11.94</v>
      </c>
      <c r="AO6" s="22">
        <f t="shared" si="5"/>
        <v>11</v>
      </c>
      <c r="AP6" s="22">
        <f t="shared" si="5"/>
        <v>8.86</v>
      </c>
      <c r="AQ6" s="22">
        <f t="shared" si="5"/>
        <v>7.65</v>
      </c>
      <c r="AR6" s="22">
        <f t="shared" si="5"/>
        <v>8.52</v>
      </c>
      <c r="AS6" s="21" t="str">
        <f>IF(AS7="","",IF(AS7="-","【-】","【"&amp;SUBSTITUTE(TEXT(AS7,"#,##0.00"),"-","△")&amp;"】"))</f>
        <v>【1.50】</v>
      </c>
      <c r="AT6" s="22">
        <f>IF(AT7="",NA(),AT7)</f>
        <v>124.52</v>
      </c>
      <c r="AU6" s="22">
        <f t="shared" ref="AU6:BC6" si="6">IF(AU7="",NA(),AU7)</f>
        <v>145.74</v>
      </c>
      <c r="AV6" s="22">
        <f t="shared" si="6"/>
        <v>176.29</v>
      </c>
      <c r="AW6" s="22">
        <f t="shared" si="6"/>
        <v>201.5</v>
      </c>
      <c r="AX6" s="22">
        <f t="shared" si="6"/>
        <v>213.26</v>
      </c>
      <c r="AY6" s="22">
        <f t="shared" si="6"/>
        <v>362.93</v>
      </c>
      <c r="AZ6" s="22">
        <f t="shared" si="6"/>
        <v>371.81</v>
      </c>
      <c r="BA6" s="22">
        <f t="shared" si="6"/>
        <v>384.23</v>
      </c>
      <c r="BB6" s="22">
        <f t="shared" si="6"/>
        <v>364.3</v>
      </c>
      <c r="BC6" s="22">
        <f t="shared" si="6"/>
        <v>378.87</v>
      </c>
      <c r="BD6" s="21" t="str">
        <f>IF(BD7="","",IF(BD7="-","【-】","【"&amp;SUBSTITUTE(TEXT(BD7,"#,##0.00"),"-","△")&amp;"】"))</f>
        <v>【243.36】</v>
      </c>
      <c r="BE6" s="22">
        <f>IF(BE7="",NA(),BE7)</f>
        <v>642.05999999999995</v>
      </c>
      <c r="BF6" s="22">
        <f t="shared" ref="BF6:BN6" si="7">IF(BF7="",NA(),BF7)</f>
        <v>833.98</v>
      </c>
      <c r="BG6" s="22">
        <f t="shared" si="7"/>
        <v>649.15</v>
      </c>
      <c r="BH6" s="22">
        <f t="shared" si="7"/>
        <v>592.51</v>
      </c>
      <c r="BI6" s="22">
        <f t="shared" si="7"/>
        <v>506.18</v>
      </c>
      <c r="BJ6" s="22">
        <f t="shared" si="7"/>
        <v>439.05</v>
      </c>
      <c r="BK6" s="22">
        <f t="shared" si="7"/>
        <v>465.85</v>
      </c>
      <c r="BL6" s="22">
        <f t="shared" si="7"/>
        <v>439.43</v>
      </c>
      <c r="BM6" s="22">
        <f t="shared" si="7"/>
        <v>438.41</v>
      </c>
      <c r="BN6" s="22">
        <f t="shared" si="7"/>
        <v>430.23</v>
      </c>
      <c r="BO6" s="21" t="str">
        <f>IF(BO7="","",IF(BO7="-","【-】","【"&amp;SUBSTITUTE(TEXT(BO7,"#,##0.00"),"-","△")&amp;"】"))</f>
        <v>【265.93】</v>
      </c>
      <c r="BP6" s="22">
        <f>IF(BP7="",NA(),BP7)</f>
        <v>90.01</v>
      </c>
      <c r="BQ6" s="22">
        <f t="shared" ref="BQ6:BY6" si="8">IF(BQ7="",NA(),BQ7)</f>
        <v>62.65</v>
      </c>
      <c r="BR6" s="22">
        <f t="shared" si="8"/>
        <v>77.37</v>
      </c>
      <c r="BS6" s="22">
        <f t="shared" si="8"/>
        <v>67.650000000000006</v>
      </c>
      <c r="BT6" s="22">
        <f t="shared" si="8"/>
        <v>73.92</v>
      </c>
      <c r="BU6" s="22">
        <f t="shared" si="8"/>
        <v>95.26</v>
      </c>
      <c r="BV6" s="22">
        <f t="shared" si="8"/>
        <v>92.39</v>
      </c>
      <c r="BW6" s="22">
        <f t="shared" si="8"/>
        <v>94.41</v>
      </c>
      <c r="BX6" s="22">
        <f t="shared" si="8"/>
        <v>90.96</v>
      </c>
      <c r="BY6" s="22">
        <f t="shared" si="8"/>
        <v>90.66</v>
      </c>
      <c r="BZ6" s="21" t="str">
        <f>IF(BZ7="","",IF(BZ7="-","【-】","【"&amp;SUBSTITUTE(TEXT(BZ7,"#,##0.00"),"-","△")&amp;"】"))</f>
        <v>【97.82】</v>
      </c>
      <c r="CA6" s="22">
        <f>IF(CA7="",NA(),CA7)</f>
        <v>195.52</v>
      </c>
      <c r="CB6" s="22">
        <f t="shared" ref="CB6:CJ6" si="9">IF(CB7="",NA(),CB7)</f>
        <v>200.76</v>
      </c>
      <c r="CC6" s="22">
        <f t="shared" si="9"/>
        <v>201.48</v>
      </c>
      <c r="CD6" s="22">
        <f t="shared" si="9"/>
        <v>241.14</v>
      </c>
      <c r="CE6" s="22">
        <f t="shared" si="9"/>
        <v>250.33</v>
      </c>
      <c r="CF6" s="22">
        <f t="shared" si="9"/>
        <v>192.82</v>
      </c>
      <c r="CG6" s="22">
        <f t="shared" si="9"/>
        <v>192.98</v>
      </c>
      <c r="CH6" s="22">
        <f t="shared" si="9"/>
        <v>192.13</v>
      </c>
      <c r="CI6" s="22">
        <f t="shared" si="9"/>
        <v>197.04</v>
      </c>
      <c r="CJ6" s="22">
        <f t="shared" si="9"/>
        <v>199.33</v>
      </c>
      <c r="CK6" s="21" t="str">
        <f>IF(CK7="","",IF(CK7="-","【-】","【"&amp;SUBSTITUTE(TEXT(CK7,"#,##0.00"),"-","△")&amp;"】"))</f>
        <v>【177.56】</v>
      </c>
      <c r="CL6" s="22">
        <f>IF(CL7="",NA(),CL7)</f>
        <v>70.08</v>
      </c>
      <c r="CM6" s="22">
        <f t="shared" ref="CM6:CU6" si="10">IF(CM7="",NA(),CM7)</f>
        <v>70.56</v>
      </c>
      <c r="CN6" s="22">
        <f t="shared" si="10"/>
        <v>67.64</v>
      </c>
      <c r="CO6" s="22">
        <f t="shared" si="10"/>
        <v>66.790000000000006</v>
      </c>
      <c r="CP6" s="22">
        <f t="shared" si="10"/>
        <v>63.13</v>
      </c>
      <c r="CQ6" s="22">
        <f t="shared" si="10"/>
        <v>54.05</v>
      </c>
      <c r="CR6" s="22">
        <f t="shared" si="10"/>
        <v>54.43</v>
      </c>
      <c r="CS6" s="22">
        <f t="shared" si="10"/>
        <v>53.87</v>
      </c>
      <c r="CT6" s="22">
        <f t="shared" si="10"/>
        <v>54.49</v>
      </c>
      <c r="CU6" s="22">
        <f t="shared" si="10"/>
        <v>54.8</v>
      </c>
      <c r="CV6" s="21" t="str">
        <f>IF(CV7="","",IF(CV7="-","【-】","【"&amp;SUBSTITUTE(TEXT(CV7,"#,##0.00"),"-","△")&amp;"】"))</f>
        <v>【59.81】</v>
      </c>
      <c r="CW6" s="22">
        <f>IF(CW7="",NA(),CW7)</f>
        <v>67.13</v>
      </c>
      <c r="CX6" s="22">
        <f t="shared" ref="CX6:DF6" si="11">IF(CX7="",NA(),CX7)</f>
        <v>67.3</v>
      </c>
      <c r="CY6" s="22">
        <f t="shared" si="11"/>
        <v>67.45</v>
      </c>
      <c r="CZ6" s="22">
        <f t="shared" si="11"/>
        <v>65.75</v>
      </c>
      <c r="DA6" s="22">
        <f t="shared" si="11"/>
        <v>65.89</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46.88</v>
      </c>
      <c r="DI6" s="22">
        <f t="shared" ref="DI6:DQ6" si="12">IF(DI7="",NA(),DI7)</f>
        <v>48.64</v>
      </c>
      <c r="DJ6" s="22">
        <f t="shared" si="12"/>
        <v>50.33</v>
      </c>
      <c r="DK6" s="22">
        <f t="shared" si="12"/>
        <v>52.16</v>
      </c>
      <c r="DL6" s="22">
        <f t="shared" si="12"/>
        <v>54.17</v>
      </c>
      <c r="DM6" s="22">
        <f t="shared" si="12"/>
        <v>49.12</v>
      </c>
      <c r="DN6" s="22">
        <f t="shared" si="12"/>
        <v>49.39</v>
      </c>
      <c r="DO6" s="22">
        <f t="shared" si="12"/>
        <v>50.75</v>
      </c>
      <c r="DP6" s="22">
        <f t="shared" si="12"/>
        <v>51.72</v>
      </c>
      <c r="DQ6" s="22">
        <f t="shared" si="12"/>
        <v>52.27</v>
      </c>
      <c r="DR6" s="21" t="str">
        <f>IF(DR7="","",IF(DR7="-","【-】","【"&amp;SUBSTITUTE(TEXT(DR7,"#,##0.00"),"-","△")&amp;"】"))</f>
        <v>【52.02】</v>
      </c>
      <c r="DS6" s="22">
        <f>IF(DS7="",NA(),DS7)</f>
        <v>30.63</v>
      </c>
      <c r="DT6" s="22">
        <f t="shared" ref="DT6:EB6" si="13">IF(DT7="",NA(),DT7)</f>
        <v>30.96</v>
      </c>
      <c r="DU6" s="22">
        <f t="shared" si="13"/>
        <v>29.74</v>
      </c>
      <c r="DV6" s="22">
        <f t="shared" si="13"/>
        <v>29.78</v>
      </c>
      <c r="DW6" s="22">
        <f t="shared" si="13"/>
        <v>29.78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0.08</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244724</v>
      </c>
      <c r="D7" s="24">
        <v>46</v>
      </c>
      <c r="E7" s="24">
        <v>1</v>
      </c>
      <c r="F7" s="24">
        <v>0</v>
      </c>
      <c r="G7" s="24">
        <v>1</v>
      </c>
      <c r="H7" s="24" t="s">
        <v>92</v>
      </c>
      <c r="I7" s="24" t="s">
        <v>93</v>
      </c>
      <c r="J7" s="24" t="s">
        <v>94</v>
      </c>
      <c r="K7" s="24" t="s">
        <v>95</v>
      </c>
      <c r="L7" s="24" t="s">
        <v>96</v>
      </c>
      <c r="M7" s="24" t="s">
        <v>97</v>
      </c>
      <c r="N7" s="25" t="s">
        <v>98</v>
      </c>
      <c r="O7" s="25">
        <v>67.62</v>
      </c>
      <c r="P7" s="25">
        <v>99.92</v>
      </c>
      <c r="Q7" s="25">
        <v>3410</v>
      </c>
      <c r="R7" s="25">
        <v>10926</v>
      </c>
      <c r="S7" s="25">
        <v>241.89</v>
      </c>
      <c r="T7" s="25">
        <v>45.17</v>
      </c>
      <c r="U7" s="25">
        <v>10777</v>
      </c>
      <c r="V7" s="25">
        <v>65.239999999999995</v>
      </c>
      <c r="W7" s="25">
        <v>165.19</v>
      </c>
      <c r="X7" s="25">
        <v>102.66</v>
      </c>
      <c r="Y7" s="25">
        <v>102.68</v>
      </c>
      <c r="Z7" s="25">
        <v>102.62</v>
      </c>
      <c r="AA7" s="25">
        <v>95.35</v>
      </c>
      <c r="AB7" s="25">
        <v>90.78</v>
      </c>
      <c r="AC7" s="25">
        <v>108.46</v>
      </c>
      <c r="AD7" s="25">
        <v>109.02</v>
      </c>
      <c r="AE7" s="25">
        <v>107.81</v>
      </c>
      <c r="AF7" s="25">
        <v>107.21</v>
      </c>
      <c r="AG7" s="25">
        <v>105.97</v>
      </c>
      <c r="AH7" s="25">
        <v>108.24</v>
      </c>
      <c r="AI7" s="25">
        <v>0</v>
      </c>
      <c r="AJ7" s="25">
        <v>0</v>
      </c>
      <c r="AK7" s="25">
        <v>0</v>
      </c>
      <c r="AL7" s="25">
        <v>0</v>
      </c>
      <c r="AM7" s="25">
        <v>9.4600000000000009</v>
      </c>
      <c r="AN7" s="25">
        <v>11.94</v>
      </c>
      <c r="AO7" s="25">
        <v>11</v>
      </c>
      <c r="AP7" s="25">
        <v>8.86</v>
      </c>
      <c r="AQ7" s="25">
        <v>7.65</v>
      </c>
      <c r="AR7" s="25">
        <v>8.52</v>
      </c>
      <c r="AS7" s="25">
        <v>1.5</v>
      </c>
      <c r="AT7" s="25">
        <v>124.52</v>
      </c>
      <c r="AU7" s="25">
        <v>145.74</v>
      </c>
      <c r="AV7" s="25">
        <v>176.29</v>
      </c>
      <c r="AW7" s="25">
        <v>201.5</v>
      </c>
      <c r="AX7" s="25">
        <v>213.26</v>
      </c>
      <c r="AY7" s="25">
        <v>362.93</v>
      </c>
      <c r="AZ7" s="25">
        <v>371.81</v>
      </c>
      <c r="BA7" s="25">
        <v>384.23</v>
      </c>
      <c r="BB7" s="25">
        <v>364.3</v>
      </c>
      <c r="BC7" s="25">
        <v>378.87</v>
      </c>
      <c r="BD7" s="25">
        <v>243.36</v>
      </c>
      <c r="BE7" s="25">
        <v>642.05999999999995</v>
      </c>
      <c r="BF7" s="25">
        <v>833.98</v>
      </c>
      <c r="BG7" s="25">
        <v>649.15</v>
      </c>
      <c r="BH7" s="25">
        <v>592.51</v>
      </c>
      <c r="BI7" s="25">
        <v>506.18</v>
      </c>
      <c r="BJ7" s="25">
        <v>439.05</v>
      </c>
      <c r="BK7" s="25">
        <v>465.85</v>
      </c>
      <c r="BL7" s="25">
        <v>439.43</v>
      </c>
      <c r="BM7" s="25">
        <v>438.41</v>
      </c>
      <c r="BN7" s="25">
        <v>430.23</v>
      </c>
      <c r="BO7" s="25">
        <v>265.93</v>
      </c>
      <c r="BP7" s="25">
        <v>90.01</v>
      </c>
      <c r="BQ7" s="25">
        <v>62.65</v>
      </c>
      <c r="BR7" s="25">
        <v>77.37</v>
      </c>
      <c r="BS7" s="25">
        <v>67.650000000000006</v>
      </c>
      <c r="BT7" s="25">
        <v>73.92</v>
      </c>
      <c r="BU7" s="25">
        <v>95.26</v>
      </c>
      <c r="BV7" s="25">
        <v>92.39</v>
      </c>
      <c r="BW7" s="25">
        <v>94.41</v>
      </c>
      <c r="BX7" s="25">
        <v>90.96</v>
      </c>
      <c r="BY7" s="25">
        <v>90.66</v>
      </c>
      <c r="BZ7" s="25">
        <v>97.82</v>
      </c>
      <c r="CA7" s="25">
        <v>195.52</v>
      </c>
      <c r="CB7" s="25">
        <v>200.76</v>
      </c>
      <c r="CC7" s="25">
        <v>201.48</v>
      </c>
      <c r="CD7" s="25">
        <v>241.14</v>
      </c>
      <c r="CE7" s="25">
        <v>250.33</v>
      </c>
      <c r="CF7" s="25">
        <v>192.82</v>
      </c>
      <c r="CG7" s="25">
        <v>192.98</v>
      </c>
      <c r="CH7" s="25">
        <v>192.13</v>
      </c>
      <c r="CI7" s="25">
        <v>197.04</v>
      </c>
      <c r="CJ7" s="25">
        <v>199.33</v>
      </c>
      <c r="CK7" s="25">
        <v>177.56</v>
      </c>
      <c r="CL7" s="25">
        <v>70.08</v>
      </c>
      <c r="CM7" s="25">
        <v>70.56</v>
      </c>
      <c r="CN7" s="25">
        <v>67.64</v>
      </c>
      <c r="CO7" s="25">
        <v>66.790000000000006</v>
      </c>
      <c r="CP7" s="25">
        <v>63.13</v>
      </c>
      <c r="CQ7" s="25">
        <v>54.05</v>
      </c>
      <c r="CR7" s="25">
        <v>54.43</v>
      </c>
      <c r="CS7" s="25">
        <v>53.87</v>
      </c>
      <c r="CT7" s="25">
        <v>54.49</v>
      </c>
      <c r="CU7" s="25">
        <v>54.8</v>
      </c>
      <c r="CV7" s="25">
        <v>59.81</v>
      </c>
      <c r="CW7" s="25">
        <v>67.13</v>
      </c>
      <c r="CX7" s="25">
        <v>67.3</v>
      </c>
      <c r="CY7" s="25">
        <v>67.45</v>
      </c>
      <c r="CZ7" s="25">
        <v>65.75</v>
      </c>
      <c r="DA7" s="25">
        <v>65.89</v>
      </c>
      <c r="DB7" s="25">
        <v>80.510000000000005</v>
      </c>
      <c r="DC7" s="25">
        <v>79.44</v>
      </c>
      <c r="DD7" s="25">
        <v>79.489999999999995</v>
      </c>
      <c r="DE7" s="25">
        <v>78.8</v>
      </c>
      <c r="DF7" s="25">
        <v>77.98</v>
      </c>
      <c r="DG7" s="25">
        <v>89.42</v>
      </c>
      <c r="DH7" s="25">
        <v>46.88</v>
      </c>
      <c r="DI7" s="25">
        <v>48.64</v>
      </c>
      <c r="DJ7" s="25">
        <v>50.33</v>
      </c>
      <c r="DK7" s="25">
        <v>52.16</v>
      </c>
      <c r="DL7" s="25">
        <v>54.17</v>
      </c>
      <c r="DM7" s="25">
        <v>49.12</v>
      </c>
      <c r="DN7" s="25">
        <v>49.39</v>
      </c>
      <c r="DO7" s="25">
        <v>50.75</v>
      </c>
      <c r="DP7" s="25">
        <v>51.72</v>
      </c>
      <c r="DQ7" s="25">
        <v>52.27</v>
      </c>
      <c r="DR7" s="25">
        <v>52.02</v>
      </c>
      <c r="DS7" s="25">
        <v>30.63</v>
      </c>
      <c r="DT7" s="25">
        <v>30.96</v>
      </c>
      <c r="DU7" s="25">
        <v>29.74</v>
      </c>
      <c r="DV7" s="25">
        <v>29.78</v>
      </c>
      <c r="DW7" s="25">
        <v>29.78</v>
      </c>
      <c r="DX7" s="25">
        <v>16.760000000000002</v>
      </c>
      <c r="DY7" s="25">
        <v>18.57</v>
      </c>
      <c r="DZ7" s="25">
        <v>21.14</v>
      </c>
      <c r="EA7" s="25">
        <v>22.12</v>
      </c>
      <c r="EB7" s="25">
        <v>25.67</v>
      </c>
      <c r="EC7" s="25">
        <v>25.37</v>
      </c>
      <c r="ED7" s="25">
        <v>0.08</v>
      </c>
      <c r="EE7" s="25">
        <v>0</v>
      </c>
      <c r="EF7" s="25">
        <v>0</v>
      </c>
      <c r="EG7" s="25">
        <v>0</v>
      </c>
      <c r="EH7" s="25">
        <v>0</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