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23_玉城町\"/>
    </mc:Choice>
  </mc:AlternateContent>
  <xr:revisionPtr revIDLastSave="0" documentId="13_ncr:1_{A06AB056-C40F-4D39-96C8-B77D7F168777}" xr6:coauthVersionLast="47" xr6:coauthVersionMax="47" xr10:uidLastSave="{00000000-0000-0000-0000-000000000000}"/>
  <workbookProtection workbookAlgorithmName="SHA-512" workbookHashValue="K0nQ3lvw2YSIUVik6yicjdzxYBj/nBs/5CXKj39XuAbaK3q8jzTee1xGqgW/iZVTdOiGiucDKtsu/+M14NdvrQ==" workbookSaltValue="Qp9xhxrz9dgjZbEwtrT5dg==" workbookSpinCount="100000" lockStructure="1"/>
  <bookViews>
    <workbookView xWindow="-28920" yWindow="-120" windowWidth="29040" windowHeight="15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J85" i="4"/>
  <c r="H85" i="4"/>
  <c r="F85" i="4"/>
  <c r="BB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<sst xmlns="http://schemas.openxmlformats.org/spreadsheetml/2006/main" count="228" uniqueCount="113">
  <si>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</si>
  <si>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</si>
  <si>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</si>
  <si>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</si>
  <si>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</si>
  <si>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</si>
  <si>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</si>
  <si>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</si>
  <si>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</si>
  <si>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</si>
  <si>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</si>
  <si>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</si>
  <si>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</si>
  <si>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</si>
  <si>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</si>
  <si>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</si>
  <si>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</si>
  <si>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</si>
  <si>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</si>
  <si>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</si>
  <si>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</si>
  <si>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</si>
  <si>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</si>
  <si>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</si>
  <si>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</si>
  <si>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</si>
  <si>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</si>
  <si>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</si>
  <si>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</si>
  <si>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</si>
  <si>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</si>
  <si>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</si>
  <si>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</si>
  <si>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</si>
  <si>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</si>
  <si>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</si>
  <si>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</si>
  <si>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</si>
  <si>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</si>
  <si>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</si>
  <si>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</si>
  <si>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</si>
  <si>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</si>
  <si>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</si>
  <si>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</si>
  <si>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</si>
  <si>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</si>
  <si>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</si>
  <si>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</si>
  <si>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</si>
  <si>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</si>
  <si>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</si>
  <si>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</si>
  <si>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</si>
  <si>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</si>
  <si>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</si>
  <si>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</si>
  <si>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</si>
  <si>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</si>
  <si>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</si>
  <si>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</si>
  <si>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</si>
  <si>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</si>
  <si>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</si>
  <si>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</si>
  <si>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</si>
  <si>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</si>
  <si>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</si>
  <si>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</si>
  <si>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</si>
  <si>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</si>
  <si>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</si>
  <si>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</si>
  <si>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</si>
  <si>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</si>
  <si>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</si>
  <si>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</si>
  <si>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</si>
  <si>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</si>
  <si>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</si>
  <si>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</si>
  <si>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</si>
  <si>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</si>
  <si>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</si>
  <si>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</si>
  <si>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</si>
  <si>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</si>
  <si>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</si>
  <si>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</si>
  <si>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</si>
  <si>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</si>
  <si>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</si>
  <si>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</si>
  <si>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玉城町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</si>
  <si>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</si>
  <si>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</si>
  <si>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</si>
  <si>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</si>
  <si>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</si>
  <si>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</si>
  <si>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</si>
  <si>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</si>
  <si>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</si>
  <si>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</si>
  <si>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</si>
  <si>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</si>
  <si>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</si>
  <si>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</si>
  <si>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</si>
  <si>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</si>
  <si>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人口減少、節水意識の定着により給水収益は年々減少する中、将来にわたり安全、安心な水の供給のため、老朽施設、老朽管路の更新が急務となっております。</t>
    <phoneticPr fontId="4"/>
  </si>
  <si>
    <t>①経常収支比率は100％を超え、類似団体及び全国平均も上回っています。前年度からは9.5％の増加となり、令和3年度水準までは改善されたが、今後も人口減少による需要減等による減少は予想されます。（⑥給水原価も同様になります。)
④企業債残高対給水収益比率は、前年度同様の高止まり水準ではありますが、今後の老朽管路更新にかかる投資を見据えて、適正な料金改定を検討していく必要があります。</t>
    <rPh sb="37" eb="38">
      <t>ド</t>
    </rPh>
    <rPh sb="46" eb="48">
      <t>ゾウカ</t>
    </rPh>
    <rPh sb="52" eb="54">
      <t>レイワ</t>
    </rPh>
    <rPh sb="55" eb="57">
      <t>ネンド</t>
    </rPh>
    <rPh sb="57" eb="59">
      <t>スイジュン</t>
    </rPh>
    <rPh sb="62" eb="64">
      <t>カイゼン</t>
    </rPh>
    <rPh sb="69" eb="71">
      <t>コンゴ</t>
    </rPh>
    <rPh sb="82" eb="83">
      <t>トウ</t>
    </rPh>
    <rPh sb="86" eb="88">
      <t>ゲンショウ</t>
    </rPh>
    <rPh sb="89" eb="91">
      <t>ヨソウ</t>
    </rPh>
    <rPh sb="103" eb="105">
      <t>ドウヨウ</t>
    </rPh>
    <rPh sb="128" eb="131">
      <t>ゼンネンド</t>
    </rPh>
    <rPh sb="131" eb="133">
      <t>ドウヨウ</t>
    </rPh>
    <rPh sb="134" eb="136">
      <t>タカド</t>
    </rPh>
    <rPh sb="138" eb="140">
      <t>スイジュン</t>
    </rPh>
    <rPh sb="151" eb="153">
      <t>ロウキュウ</t>
    </rPh>
    <rPh sb="153" eb="155">
      <t>カンロ</t>
    </rPh>
    <phoneticPr fontId="4"/>
  </si>
  <si>
    <t>①有形固定資産減価償却率：今年度は類似団体平均値を下回りました。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②管路経年比率：類似団体平均値を上回っています。　　　　　　　　　　　　　　　　　　　　　　　　　　　　　　　　　　　　　　　　　　　　　　　　　　　　　　　　　　　　　　　　　　　　　　　　　　　　　　　　　　　③管渠改善率：類似団体平均値を下回っています。法定耐用年数が管渠より短く常時稼働している水源地・配水池施設の機器更新/修繕等を優先して実施しているため、老朽管路の更新が思うようには進んでいません。</t>
    <rPh sb="13" eb="16">
      <t>コンネンド</t>
    </rPh>
    <rPh sb="25" eb="26">
      <t>シタ</t>
    </rPh>
    <rPh sb="139" eb="140">
      <t>チ</t>
    </rPh>
    <rPh sb="141" eb="142">
      <t>ウワ</t>
    </rPh>
    <rPh sb="239" eb="246">
      <t>ルイジダンタイヘイキンチ</t>
    </rPh>
    <rPh sb="247" eb="249">
      <t>シタマワ</t>
    </rPh>
    <rPh sb="276" eb="279">
      <t>スイゲンチ</t>
    </rPh>
    <rPh sb="280" eb="283">
      <t>ハイスイチ</t>
    </rPh>
    <rPh sb="283" eb="285">
      <t>シセツ</t>
    </rPh>
    <rPh sb="286" eb="288">
      <t>キキ</t>
    </rPh>
    <rPh sb="288" eb="290">
      <t>コウシン</t>
    </rPh>
    <rPh sb="291" eb="293">
      <t>シュウゼン</t>
    </rPh>
    <rPh sb="293" eb="294">
      <t>トウ</t>
    </rPh>
    <rPh sb="295" eb="297">
      <t>ユウセン</t>
    </rPh>
    <rPh sb="316" eb="317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</si>
</sst>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0.25</c:v>
                </c:pt>
                <c:pt idx="2">
                  <c:v>0.03</c:v>
                </c:pt>
                <c:pt idx="3">
                  <c:v>0.26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2-46D8-8C6D-EF1EA6FD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2-46D8-8C6D-EF1EA6FD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66.290000000000006</c:v>
                </c:pt>
                <c:pt idx="1">
                  <c:v>65.06</c:v>
                </c:pt>
                <c:pt idx="2">
                  <c:v>62.33</c:v>
                </c:pt>
                <c:pt idx="3">
                  <c:v>62.2</c:v>
                </c:pt>
                <c:pt idx="4">
                  <c:v>63.35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C-4883-9EF1-585E42835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6C-4883-9EF1-585E42835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86.72</c:v>
                </c:pt>
                <c:pt idx="1">
                  <c:v>89.24</c:v>
                </c:pt>
                <c:pt idx="2">
                  <c:v>91.09</c:v>
                </c:pt>
                <c:pt idx="3">
                  <c:v>89.64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E-4F1B-98A1-0AB66C949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E-4F1B-98A1-0AB66C949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125.11</c:v>
                </c:pt>
                <c:pt idx="1">
                  <c:v>136.77000000000001</c:v>
                </c:pt>
                <c:pt idx="2">
                  <c:v>123.34</c:v>
                </c:pt>
                <c:pt idx="3">
                  <c:v>113.34</c:v>
                </c:pt>
                <c:pt idx="4">
                  <c:v>122.82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7-4C02-92D7-D4FCE4FE9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7-4C02-92D7-D4FCE4FE9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49.03</c:v>
                </c:pt>
                <c:pt idx="1">
                  <c:v>50.08</c:v>
                </c:pt>
                <c:pt idx="2">
                  <c:v>51.81</c:v>
                </c:pt>
                <c:pt idx="3">
                  <c:v>53.07</c:v>
                </c:pt>
                <c:pt idx="4">
                  <c:v>50.48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8-48E2-A85F-DC1FFA884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8-48E2-A85F-DC1FFA884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21.83</c:v>
                </c:pt>
                <c:pt idx="1">
                  <c:v>22.59</c:v>
                </c:pt>
                <c:pt idx="2">
                  <c:v>22.63</c:v>
                </c:pt>
                <c:pt idx="3">
                  <c:v>22.9</c:v>
                </c:pt>
                <c:pt idx="4">
                  <c:v>23.48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A-4663-93DC-5C9C9EDBA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A-4663-93DC-5C9C9EDBA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A-4854-93A5-799AC9DBB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A-4854-93A5-799AC9DBB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1246.79</c:v>
                </c:pt>
                <c:pt idx="1">
                  <c:v>1178.32</c:v>
                </c:pt>
                <c:pt idx="2">
                  <c:v>1266.49</c:v>
                </c:pt>
                <c:pt idx="3">
                  <c:v>1245.83</c:v>
                </c:pt>
                <c:pt idx="4">
                  <c:v>1576.94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A-46B6-B185-238C2889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A-46B6-B185-238C2889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134.5</c:v>
                </c:pt>
                <c:pt idx="1">
                  <c:v>148.03</c:v>
                </c:pt>
                <c:pt idx="2">
                  <c:v>209.67</c:v>
                </c:pt>
                <c:pt idx="3">
                  <c:v>249.25</c:v>
                </c:pt>
                <c:pt idx="4">
                  <c:v>248.76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170-99C7-1293A9716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0C-4170-99C7-1293A9716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126.6</c:v>
                </c:pt>
                <c:pt idx="1">
                  <c:v>133.47</c:v>
                </c:pt>
                <c:pt idx="2">
                  <c:v>124.79</c:v>
                </c:pt>
                <c:pt idx="3">
                  <c:v>113.84</c:v>
                </c:pt>
                <c:pt idx="4">
                  <c:v>123.71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1-4C21-89BE-58F8EA23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1-4C21-89BE-58F8EA23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108.41</c:v>
                </c:pt>
                <c:pt idx="1">
                  <c:v>98.02</c:v>
                </c:pt>
                <c:pt idx="2">
                  <c:v>109.39</c:v>
                </c:pt>
                <c:pt idx="3">
                  <c:v>120.61</c:v>
                </c:pt>
                <c:pt idx="4">
                  <c:v>111.61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B0C-8A06-A0F649A0F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1-4B0C-8A06-A0F649A0F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三重県　玉城町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A6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15107</v>
      </c>
      <c r="AM8" s="44"/>
      <c r="AN8" s="44"/>
      <c r="AO8" s="44"/>
      <c r="AP8" s="44"/>
      <c r="AQ8" s="44"/>
      <c r="AR8" s="44"/>
      <c r="AS8" s="44"/>
      <c r="AT8" s="45">
        <f>データ!$S$6</f>
        <v>241.89</v>
      </c>
      <c r="AU8" s="46"/>
      <c r="AV8" s="46"/>
      <c r="AW8" s="46"/>
      <c r="AX8" s="46"/>
      <c r="AY8" s="46"/>
      <c r="AZ8" s="46"/>
      <c r="BA8" s="46"/>
      <c r="BB8" s="47">
        <f>データ!$T$6</f>
        <v>62.45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84</v>
      </c>
      <c r="J10" s="46"/>
      <c r="K10" s="46"/>
      <c r="L10" s="46"/>
      <c r="M10" s="46"/>
      <c r="N10" s="46"/>
      <c r="O10" s="80"/>
      <c r="P10" s="47">
        <f>データ!$P$6</f>
        <v>99.55</v>
      </c>
      <c r="Q10" s="47"/>
      <c r="R10" s="47"/>
      <c r="S10" s="47"/>
      <c r="T10" s="47"/>
      <c r="U10" s="47"/>
      <c r="V10" s="47"/>
      <c r="W10" s="44">
        <f>データ!$Q$6</f>
        <v>2555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15013</v>
      </c>
      <c r="AM10" s="44"/>
      <c r="AN10" s="44"/>
      <c r="AO10" s="44"/>
      <c r="AP10" s="44"/>
      <c r="AQ10" s="44"/>
      <c r="AR10" s="44"/>
      <c r="AS10" s="44"/>
      <c r="AT10" s="45">
        <f>データ!$V$6</f>
        <v>41.2</v>
      </c>
      <c r="AU10" s="46"/>
      <c r="AV10" s="46"/>
      <c r="AW10" s="46"/>
      <c r="AX10" s="46"/>
      <c r="AY10" s="46"/>
      <c r="AZ10" s="46"/>
      <c r="BA10" s="46"/>
      <c r="BB10" s="47">
        <f>データ!$W$6</f>
        <v>364.39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111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110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u9u75rmrFCLDWwdLr1KbErMXeJYFP5C2wbeA9Ph8SSfVwqWAxzqc/5ihZfxmqkPHaNK6jeKuEDKeMI0vKPXfig==" saltValue="0+IFjGhDKdQdpCuJJHth7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244619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三重県　玉城町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84</v>
      </c>
      <c r="P6" s="21">
        <f t="shared" si="3"/>
        <v>99.55</v>
      </c>
      <c r="Q6" s="21">
        <f t="shared" si="3"/>
        <v>2555</v>
      </c>
      <c r="R6" s="21">
        <f t="shared" si="3"/>
        <v>15107</v>
      </c>
      <c r="S6" s="21">
        <f t="shared" si="3"/>
        <v>241.89</v>
      </c>
      <c r="T6" s="21">
        <f t="shared" si="3"/>
        <v>62.45</v>
      </c>
      <c r="U6" s="21">
        <f t="shared" si="3"/>
        <v>15013</v>
      </c>
      <c r="V6" s="21">
        <f t="shared" si="3"/>
        <v>41.2</v>
      </c>
      <c r="W6" s="21">
        <f t="shared" si="3"/>
        <v>364.39</v>
      </c>
      <c r="X6" s="22">
        <f>IF(X7="",NA(),X7)</f>
        <v>125.11</v>
      </c>
      <c r="Y6" s="22">
        <f t="shared" ref="Y6:AG6" si="4">IF(Y7="",NA(),Y7)</f>
        <v>136.77000000000001</v>
      </c>
      <c r="Z6" s="22">
        <f t="shared" si="4"/>
        <v>123.34</v>
      </c>
      <c r="AA6" s="22">
        <f t="shared" si="4"/>
        <v>113.34</v>
      </c>
      <c r="AB6" s="22">
        <f t="shared" si="4"/>
        <v>122.82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1246.79</v>
      </c>
      <c r="AU6" s="22">
        <f t="shared" ref="AU6:BC6" si="6">IF(AU7="",NA(),AU7)</f>
        <v>1178.32</v>
      </c>
      <c r="AV6" s="22">
        <f t="shared" si="6"/>
        <v>1266.49</v>
      </c>
      <c r="AW6" s="22">
        <f t="shared" si="6"/>
        <v>1245.83</v>
      </c>
      <c r="AX6" s="22">
        <f t="shared" si="6"/>
        <v>1576.94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134.5</v>
      </c>
      <c r="BF6" s="22">
        <f t="shared" ref="BF6:BN6" si="7">IF(BF7="",NA(),BF7)</f>
        <v>148.03</v>
      </c>
      <c r="BG6" s="22">
        <f t="shared" si="7"/>
        <v>209.67</v>
      </c>
      <c r="BH6" s="22">
        <f t="shared" si="7"/>
        <v>249.25</v>
      </c>
      <c r="BI6" s="22">
        <f t="shared" si="7"/>
        <v>248.76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126.6</v>
      </c>
      <c r="BQ6" s="22">
        <f t="shared" ref="BQ6:BY6" si="8">IF(BQ7="",NA(),BQ7)</f>
        <v>133.47</v>
      </c>
      <c r="BR6" s="22">
        <f t="shared" si="8"/>
        <v>124.79</v>
      </c>
      <c r="BS6" s="22">
        <f t="shared" si="8"/>
        <v>113.84</v>
      </c>
      <c r="BT6" s="22">
        <f t="shared" si="8"/>
        <v>123.71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108.41</v>
      </c>
      <c r="CB6" s="22">
        <f t="shared" ref="CB6:CJ6" si="9">IF(CB7="",NA(),CB7)</f>
        <v>98.02</v>
      </c>
      <c r="CC6" s="22">
        <f t="shared" si="9"/>
        <v>109.39</v>
      </c>
      <c r="CD6" s="22">
        <f t="shared" si="9"/>
        <v>120.61</v>
      </c>
      <c r="CE6" s="22">
        <f t="shared" si="9"/>
        <v>111.61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66.290000000000006</v>
      </c>
      <c r="CM6" s="22">
        <f t="shared" ref="CM6:CU6" si="10">IF(CM7="",NA(),CM7)</f>
        <v>65.06</v>
      </c>
      <c r="CN6" s="22">
        <f t="shared" si="10"/>
        <v>62.33</v>
      </c>
      <c r="CO6" s="22">
        <f t="shared" si="10"/>
        <v>62.2</v>
      </c>
      <c r="CP6" s="22">
        <f t="shared" si="10"/>
        <v>63.35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86.72</v>
      </c>
      <c r="CX6" s="22">
        <f t="shared" ref="CX6:DF6" si="11">IF(CX7="",NA(),CX7)</f>
        <v>89.24</v>
      </c>
      <c r="CY6" s="22">
        <f t="shared" si="11"/>
        <v>91.09</v>
      </c>
      <c r="CZ6" s="22">
        <f t="shared" si="11"/>
        <v>89.64</v>
      </c>
      <c r="DA6" s="22">
        <f t="shared" si="11"/>
        <v>88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49.03</v>
      </c>
      <c r="DI6" s="22">
        <f t="shared" ref="DI6:DQ6" si="12">IF(DI7="",NA(),DI7)</f>
        <v>50.08</v>
      </c>
      <c r="DJ6" s="22">
        <f t="shared" si="12"/>
        <v>51.81</v>
      </c>
      <c r="DK6" s="22">
        <f t="shared" si="12"/>
        <v>53.07</v>
      </c>
      <c r="DL6" s="22">
        <f t="shared" si="12"/>
        <v>50.48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21.83</v>
      </c>
      <c r="DT6" s="22">
        <f t="shared" ref="DT6:EB6" si="13">IF(DT7="",NA(),DT7)</f>
        <v>22.59</v>
      </c>
      <c r="DU6" s="22">
        <f t="shared" si="13"/>
        <v>22.63</v>
      </c>
      <c r="DV6" s="22">
        <f t="shared" si="13"/>
        <v>22.9</v>
      </c>
      <c r="DW6" s="22">
        <f t="shared" si="13"/>
        <v>23.48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0.76</v>
      </c>
      <c r="EE6" s="22">
        <f t="shared" ref="EE6:EM6" si="14">IF(EE7="",NA(),EE7)</f>
        <v>0.25</v>
      </c>
      <c r="EF6" s="22">
        <f t="shared" si="14"/>
        <v>0.03</v>
      </c>
      <c r="EG6" s="22">
        <f t="shared" si="14"/>
        <v>0.26</v>
      </c>
      <c r="EH6" s="21">
        <f t="shared" si="14"/>
        <v>0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244619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84</v>
      </c>
      <c r="P7" s="25">
        <v>99.55</v>
      </c>
      <c r="Q7" s="25">
        <v>2555</v>
      </c>
      <c r="R7" s="25">
        <v>15107</v>
      </c>
      <c r="S7" s="25">
        <v>241.89</v>
      </c>
      <c r="T7" s="25">
        <v>62.45</v>
      </c>
      <c r="U7" s="25">
        <v>15013</v>
      </c>
      <c r="V7" s="25">
        <v>41.2</v>
      </c>
      <c r="W7" s="25">
        <v>364.39</v>
      </c>
      <c r="X7" s="25">
        <v>125.11</v>
      </c>
      <c r="Y7" s="25">
        <v>136.77000000000001</v>
      </c>
      <c r="Z7" s="25">
        <v>123.34</v>
      </c>
      <c r="AA7" s="25">
        <v>113.34</v>
      </c>
      <c r="AB7" s="25">
        <v>122.82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1246.79</v>
      </c>
      <c r="AU7" s="25">
        <v>1178.32</v>
      </c>
      <c r="AV7" s="25">
        <v>1266.49</v>
      </c>
      <c r="AW7" s="25">
        <v>1245.83</v>
      </c>
      <c r="AX7" s="25">
        <v>1576.94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134.5</v>
      </c>
      <c r="BF7" s="25">
        <v>148.03</v>
      </c>
      <c r="BG7" s="25">
        <v>209.67</v>
      </c>
      <c r="BH7" s="25">
        <v>249.25</v>
      </c>
      <c r="BI7" s="25">
        <v>248.76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126.6</v>
      </c>
      <c r="BQ7" s="25">
        <v>133.47</v>
      </c>
      <c r="BR7" s="25">
        <v>124.79</v>
      </c>
      <c r="BS7" s="25">
        <v>113.84</v>
      </c>
      <c r="BT7" s="25">
        <v>123.71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108.41</v>
      </c>
      <c r="CB7" s="25">
        <v>98.02</v>
      </c>
      <c r="CC7" s="25">
        <v>109.39</v>
      </c>
      <c r="CD7" s="25">
        <v>120.61</v>
      </c>
      <c r="CE7" s="25">
        <v>111.61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66.290000000000006</v>
      </c>
      <c r="CM7" s="25">
        <v>65.06</v>
      </c>
      <c r="CN7" s="25">
        <v>62.33</v>
      </c>
      <c r="CO7" s="25">
        <v>62.2</v>
      </c>
      <c r="CP7" s="25">
        <v>63.35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86.72</v>
      </c>
      <c r="CX7" s="25">
        <v>89.24</v>
      </c>
      <c r="CY7" s="25">
        <v>91.09</v>
      </c>
      <c r="CZ7" s="25">
        <v>89.64</v>
      </c>
      <c r="DA7" s="25">
        <v>88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49.03</v>
      </c>
      <c r="DI7" s="25">
        <v>50.08</v>
      </c>
      <c r="DJ7" s="25">
        <v>51.81</v>
      </c>
      <c r="DK7" s="25">
        <v>53.07</v>
      </c>
      <c r="DL7" s="25">
        <v>50.48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21.83</v>
      </c>
      <c r="DT7" s="25">
        <v>22.59</v>
      </c>
      <c r="DU7" s="25">
        <v>22.63</v>
      </c>
      <c r="DV7" s="25">
        <v>22.9</v>
      </c>
      <c r="DW7" s="25">
        <v>23.48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0.76</v>
      </c>
      <c r="EE7" s="25">
        <v>0.25</v>
      </c>
      <c r="EF7" s="25">
        <v>0.03</v>
      </c>
      <c r="EG7" s="25">
        <v>0.26</v>
      </c>
      <c r="EH7" s="25">
        <v>0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