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0_多気町\"/>
    </mc:Choice>
  </mc:AlternateContent>
  <xr:revisionPtr revIDLastSave="0" documentId="13_ncr:1_{4F084F53-FAD6-43EB-9DDF-6C94DF04950B}" xr6:coauthVersionLast="47" xr6:coauthVersionMax="47" xr10:uidLastSave="{00000000-0000-0000-0000-000000000000}"/>
  <workbookProtection workbookAlgorithmName="SHA-512" workbookHashValue="EK6uyfbVyvjSW9J4nm+bCj6dN/N26wdQgvxuiz6MYv4xmTLGkgi8WyVeVkOvVqoX6IaXo+EnkHJB+B/JdOgJaw==" workbookSaltValue="P+JDA9uTqaXigood4XiFK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I10" i="4" s="1"/>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H85" i="4"/>
  <c r="AT10" i="4"/>
  <c r="AL10" i="4"/>
  <c r="BB8" i="4"/>
  <c r="AT8" i="4"/>
  <c r="AL8"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<sst xmlns="http://schemas.openxmlformats.org/spreadsheetml/2006/main" count="228" uniqueCount="113">
  <si>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</si>
  <si>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</si>
  <si>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</si>
  <si>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</si>
  <si>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</si>
  <si>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</si>
  <si>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</si>
  <si>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</si>
  <si>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</si>
  <si>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</si>
  <si>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</si>
  <si>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</si>
  <si>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</si>
  <si>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</si>
  <si>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</si>
  <si>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</si>
  <si>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</si>
  <si>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</si>
  <si>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</si>
  <si>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</si>
  <si>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</si>
  <si>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</si>
  <si>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</si>
  <si>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</si>
  <si>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</si>
  <si>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</si>
  <si>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</si>
  <si>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</si>
  <si>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</si>
  <si>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</si>
  <si>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</si>
  <si>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</si>
  <si>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</si>
  <si>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</si>
  <si>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</si>
  <si>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</si>
  <si>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</si>
  <si>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</si>
  <si>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</si>
  <si>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</si>
  <si>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</si>
  <si>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</si>
  <si>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</si>
  <si>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</si>
  <si>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</si>
  <si>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</si>
  <si>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</si>
  <si>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</si>
  <si>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</si>
  <si>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</si>
  <si>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</si>
  <si>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</si>
  <si>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</si>
  <si>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</si>
  <si>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</si>
  <si>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</si>
  <si>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</si>
  <si>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</si>
  <si>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</si>
  <si>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</si>
  <si>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</si>
  <si>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</si>
  <si>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</si>
  <si>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</si>
  <si>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</si>
  <si>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</si>
  <si>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</si>
  <si>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</si>
  <si>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</si>
  <si>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</si>
  <si>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</si>
  <si>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</si>
  <si>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</si>
  <si>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</si>
  <si>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</si>
  <si>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</si>
  <si>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</si>
  <si>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</si>
  <si>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</si>
  <si>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</si>
  <si>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</si>
  <si>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</si>
  <si>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</si>
  <si>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</si>
  <si>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</si>
  <si>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</si>
  <si>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</si>
  <si>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</si>
  <si>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</si>
  <si>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</si>
  <si>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</si>
  <si>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</si>
  <si>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</si>
  <si>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</si>
  <si>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</si>
  <si>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</si>
  <si>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</si>
  <si>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</si>
  <si>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</si>
  <si>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</si>
  <si>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</si>
  <si>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</si>
  <si>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</si>
  <si>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</si>
  <si>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</si>
  <si>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</si>
  <si>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</si>
  <si>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</si>
  <si>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</si>
  <si>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</si>
  <si>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経常収支比率が100％を超えており、累積欠損金もない健全な経営ができています。短期的な債務に対する支払能力を示す流動比率も類似団体よりも高くなっています。
給水収益が減少したため、給水収益に対する企業債残高の割合を示す企業債残高対給水収益比率は前年度に比べ増加しています。ただし他団体と比べると高い水準にあるため今後も注意していく必要があります。
給水に係る費用がどの程度給水収益で賄えているかを示す料金回収率は高い水準にある一方で、給水原価は類似団体よりは低いですが全国平均よりは高くなっています。今後も経費の節減を進め費用を抑えていく必要があります。
有収率は類似団体と比べると高いものの全国平均と比べると低くなっているため、引き続き漏水調査を計画的に進めることで有収率の維持向上に努めていきます。</t>
    <phoneticPr fontId="4"/>
  </si>
  <si>
    <t>現在の経営状況は良好な数値を保っているものの、今後、施設更新計画に基づく大規模な更新工事が続くため、それに伴う減価償却費や企業債残高の増加が見込まれています。
一方で人口減少により料金収入は減少していくことが予想されるため、広域化・共同化によるコストの削減など、今後も経費削減に努め健全経営の維持を図る必要があります。</t>
    <phoneticPr fontId="4"/>
  </si>
  <si>
    <t>有形固定資産の減価償却がどの程度進んでいるかを示す有形固定資産減価償却率や、法定耐用年数を超えた管路の割合を示す管路経年化比率が他団体と比べて高くなっています。
施設の老朽化が進んでいるといえますが、現在、施設更新計画に基づき順次施設、管路の更新を進めています。令和５年度は中央配水池改修工事及び西部配水池築造工事等を実施しました。</t>
    <rPh sb="131" eb="133">
      <t>レイワ</t>
    </rPh>
    <rPh sb="134" eb="136">
      <t>ネンド</t>
    </rPh>
    <rPh sb="137" eb="142">
      <t>チュウオウハイスイチ</t>
    </rPh>
    <rPh sb="142" eb="146">
      <t>カイシュウコウジ</t>
    </rPh>
    <rPh sb="146" eb="14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</si>
</sst>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1.4</c:v>
                </c:pt>
                <c:pt idx="2">
                  <c:v>0.28000000000000003</c:v>
                </c:pt>
                <c:pt idx="3">
                  <c:v>0.28000000000000003</c:v>
                </c:pt>
                <c:pt idx="4">
                  <c:v>0.28000000000000003</c:v>
                </c:pt>
              </c:numCache>
            </c:numRef>
          </c:val>
          <c:extLst>
            <c:ext xmlns:c16="http://schemas.microsoft.com/office/drawing/2014/chart" uri="{C3380CC4-5D6E-409C-BE32-E72D297353CC}">
              <c16:uniqueId val="{00000000-0AC0-4FBC-A1F3-A879BB1318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AC0-4FBC-A1F3-A879BB1318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59.2</c:v>
                </c:pt>
                <c:pt idx="1">
                  <c:v>61.03</c:v>
                </c:pt>
                <c:pt idx="2">
                  <c:v>57.92</c:v>
                </c:pt>
                <c:pt idx="3">
                  <c:v>57.39</c:v>
                </c:pt>
                <c:pt idx="4">
                  <c:v>55.54</c:v>
                </c:pt>
              </c:numCache>
            </c:numRef>
          </c:val>
          <c:extLst>
            <c:ext xmlns:c16="http://schemas.microsoft.com/office/drawing/2014/chart" uri="{C3380CC4-5D6E-409C-BE32-E72D297353CC}">
              <c16:uniqueId val="{00000000-FDD7-4AA9-A5F4-A3EBB99BBF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DD7-4AA9-A5F4-A3EBB99BBF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90.81</c:v>
                </c:pt>
                <c:pt idx="1">
                  <c:v>91.01</c:v>
                </c:pt>
                <c:pt idx="2">
                  <c:v>88.3</c:v>
                </c:pt>
                <c:pt idx="3">
                  <c:v>88.63</c:v>
                </c:pt>
                <c:pt idx="4">
                  <c:v>89.05</c:v>
                </c:pt>
              </c:numCache>
            </c:numRef>
          </c:val>
          <c:extLst>
            <c:ext xmlns:c16="http://schemas.microsoft.com/office/drawing/2014/chart" uri="{C3380CC4-5D6E-409C-BE32-E72D297353CC}">
              <c16:uniqueId val="{00000000-57E1-4F25-B1AB-4C97485E5B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57E1-4F25-B1AB-4C97485E5B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109.33</c:v>
                </c:pt>
                <c:pt idx="1">
                  <c:v>115.26</c:v>
                </c:pt>
                <c:pt idx="2">
                  <c:v>112.15</c:v>
                </c:pt>
                <c:pt idx="3">
                  <c:v>113.31</c:v>
                </c:pt>
                <c:pt idx="4">
                  <c:v>110.32</c:v>
                </c:pt>
              </c:numCache>
            </c:numRef>
          </c:val>
          <c:extLst>
            <c:ext xmlns:c16="http://schemas.microsoft.com/office/drawing/2014/chart" uri="{C3380CC4-5D6E-409C-BE32-E72D297353CC}">
              <c16:uniqueId val="{00000000-F8AC-49E6-B7E7-73BC0421C9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F8AC-49E6-B7E7-73BC0421C9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52.59</c:v>
                </c:pt>
                <c:pt idx="1">
                  <c:v>51.01</c:v>
                </c:pt>
                <c:pt idx="2">
                  <c:v>52.05</c:v>
                </c:pt>
                <c:pt idx="3">
                  <c:v>52.66</c:v>
                </c:pt>
                <c:pt idx="4">
                  <c:v>51.24</c:v>
                </c:pt>
              </c:numCache>
            </c:numRef>
          </c:val>
          <c:extLst>
            <c:ext xmlns:c16="http://schemas.microsoft.com/office/drawing/2014/chart" uri="{C3380CC4-5D6E-409C-BE32-E72D297353CC}">
              <c16:uniqueId val="{00000000-4270-4058-97F3-AA576E531F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4270-4058-97F3-AA576E531F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0.56999999999999995</c:v>
                </c:pt>
                <c:pt idx="1">
                  <c:v>0.56000000000000005</c:v>
                </c:pt>
                <c:pt idx="2">
                  <c:v>30.18</c:v>
                </c:pt>
                <c:pt idx="3">
                  <c:v>30.18</c:v>
                </c:pt>
                <c:pt idx="4">
                  <c:v>30.18</c:v>
                </c:pt>
              </c:numCache>
            </c:numRef>
          </c:val>
          <c:extLst>
            <c:ext xmlns:c16="http://schemas.microsoft.com/office/drawing/2014/chart" uri="{C3380CC4-5D6E-409C-BE32-E72D297353CC}">
              <c16:uniqueId val="{00000000-D0F1-4440-8191-2026BECE27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D0F1-4440-8191-2026BECE27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A-4656-8BE7-405C6301B1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6FA-4656-8BE7-405C6301B1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537.17999999999995</c:v>
                </c:pt>
                <c:pt idx="1">
                  <c:v>518.12</c:v>
                </c:pt>
                <c:pt idx="2">
                  <c:v>862.68</c:v>
                </c:pt>
                <c:pt idx="3">
                  <c:v>732.75</c:v>
                </c:pt>
                <c:pt idx="4">
                  <c:v>474.13</c:v>
                </c:pt>
              </c:numCache>
            </c:numRef>
          </c:val>
          <c:extLst>
            <c:ext xmlns:c16="http://schemas.microsoft.com/office/drawing/2014/chart" uri="{C3380CC4-5D6E-409C-BE32-E72D297353CC}">
              <c16:uniqueId val="{00000000-A72B-4708-860D-CCFA7152A1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A72B-4708-860D-CCFA7152A1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611.16</c:v>
                </c:pt>
                <c:pt idx="1">
                  <c:v>811.72</c:v>
                </c:pt>
                <c:pt idx="2">
                  <c:v>634.4</c:v>
                </c:pt>
                <c:pt idx="3">
                  <c:v>669.63</c:v>
                </c:pt>
                <c:pt idx="4">
                  <c:v>772.22</c:v>
                </c:pt>
              </c:numCache>
            </c:numRef>
          </c:val>
          <c:extLst>
            <c:ext xmlns:c16="http://schemas.microsoft.com/office/drawing/2014/chart" uri="{C3380CC4-5D6E-409C-BE32-E72D297353CC}">
              <c16:uniqueId val="{00000000-5404-4E14-8857-059D1A7BE1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404-4E14-8857-059D1A7BE1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109.89</c:v>
                </c:pt>
                <c:pt idx="1">
                  <c:v>92.68</c:v>
                </c:pt>
                <c:pt idx="2">
                  <c:v>113.08</c:v>
                </c:pt>
                <c:pt idx="3">
                  <c:v>114.46</c:v>
                </c:pt>
                <c:pt idx="4">
                  <c:v>110.38</c:v>
                </c:pt>
              </c:numCache>
            </c:numRef>
          </c:val>
          <c:extLst>
            <c:ext xmlns:c16="http://schemas.microsoft.com/office/drawing/2014/chart" uri="{C3380CC4-5D6E-409C-BE32-E72D297353CC}">
              <c16:uniqueId val="{00000000-EE98-48C1-BFA2-C36AFFACFE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EE98-48C1-BFA2-C36AFFACFE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179.11</c:v>
                </c:pt>
                <c:pt idx="1">
                  <c:v>168.05</c:v>
                </c:pt>
                <c:pt idx="2">
                  <c:v>173.98</c:v>
                </c:pt>
                <c:pt idx="3">
                  <c:v>172.72</c:v>
                </c:pt>
                <c:pt idx="4">
                  <c:v>179.11</c:v>
                </c:pt>
              </c:numCache>
            </c:numRef>
          </c:val>
          <c:extLst>
            <c:ext xmlns:c16="http://schemas.microsoft.com/office/drawing/2014/chart" uri="{C3380CC4-5D6E-409C-BE32-E72D297353CC}">
              <c16:uniqueId val="{00000000-7195-4CBB-8719-D52D0601C1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7195-4CBB-8719-D52D0601C1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多気町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13817</v>
      </c>
      <c r="AM8" s="65"/>
      <c r="AN8" s="65"/>
      <c r="AO8" s="65"/>
      <c r="AP8" s="65"/>
      <c r="AQ8" s="65"/>
      <c r="AR8" s="65"/>
      <c r="AS8" s="65"/>
      <c r="AT8" s="36">
        <f>データ!$S$6</f>
        <v>103.06</v>
      </c>
      <c r="AU8" s="37"/>
      <c r="AV8" s="37"/>
      <c r="AW8" s="37"/>
      <c r="AX8" s="37"/>
      <c r="AY8" s="37"/>
      <c r="AZ8" s="37"/>
      <c r="BA8" s="37"/>
      <c r="BB8" s="54">
        <f>データ!$T$6</f>
        <v>134.07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54.02</v>
      </c>
      <c r="J10" s="37"/>
      <c r="K10" s="37"/>
      <c r="L10" s="37"/>
      <c r="M10" s="37"/>
      <c r="N10" s="37"/>
      <c r="O10" s="64"/>
      <c r="P10" s="54">
        <f>データ!$P$6</f>
        <v>98.19</v>
      </c>
      <c r="Q10" s="54"/>
      <c r="R10" s="54"/>
      <c r="S10" s="54"/>
      <c r="T10" s="54"/>
      <c r="U10" s="54"/>
      <c r="V10" s="54"/>
      <c r="W10" s="65">
        <f>データ!$Q$6</f>
        <v>3300</v>
      </c>
      <c r="X10" s="65"/>
      <c r="Y10" s="65"/>
      <c r="Z10" s="65"/>
      <c r="AA10" s="65"/>
      <c r="AB10" s="65"/>
      <c r="AC10" s="65"/>
      <c r="AD10" s="2"/>
      <c r="AE10" s="2"/>
      <c r="AF10" s="2"/>
      <c r="AG10" s="2"/>
      <c r="AH10" s="2"/>
      <c r="AI10" s="2"/>
      <c r="AJ10" s="2"/>
      <c r="AK10" s="2"/>
      <c r="AL10" s="65">
        <f>データ!$U$6</f>
        <v>13420</v>
      </c>
      <c r="AM10" s="65"/>
      <c r="AN10" s="65"/>
      <c r="AO10" s="65"/>
      <c r="AP10" s="65"/>
      <c r="AQ10" s="65"/>
      <c r="AR10" s="65"/>
      <c r="AS10" s="65"/>
      <c r="AT10" s="36">
        <f>データ!$V$6</f>
        <v>31.66</v>
      </c>
      <c r="AU10" s="37"/>
      <c r="AV10" s="37"/>
      <c r="AW10" s="37"/>
      <c r="AX10" s="37"/>
      <c r="AY10" s="37"/>
      <c r="AZ10" s="37"/>
      <c r="BA10" s="37"/>
      <c r="BB10" s="54">
        <f>データ!$W$6</f>
        <v>423.88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5Szd4p87uH5xOSzidwuJ8HK3jgwefF2j9OMnlXMEjyNCAJQfOJ4yWJ5dTa9b7F6YZdaRgidujYNEysprMK7IA==" saltValue="XgSOsT2m01Qeq8PeF735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244414</v>
      </c>
      <c r="D6" s="20">
        <f t="shared" si="3"/>
        <v>46</v>
      </c>
      <c r="E6" s="20">
        <f t="shared" si="3"/>
        <v>1</v>
      </c>
      <c r="F6" s="20">
        <f t="shared" si="3"/>
        <v>0</v>
      </c>
      <c r="G6" s="20">
        <f t="shared" si="3"/>
        <v>1</v>
      </c>
      <c r="H6" s="20" t="str">
        <f t="shared" si="3"/>
        <v>三重県　多気町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54.02</v>
      </c>
      <c r="P6" s="21">
        <f t="shared" si="3"/>
        <v>98.19</v>
      </c>
      <c r="Q6" s="21">
        <f t="shared" si="3"/>
        <v>3300</v>
      </c>
      <c r="R6" s="21">
        <f t="shared" si="3"/>
        <v>13817</v>
      </c>
      <c r="S6" s="21">
        <f t="shared" si="3"/>
        <v>103.06</v>
      </c>
      <c r="T6" s="21">
        <f t="shared" si="3"/>
        <v>134.07</v>
      </c>
      <c r="U6" s="21">
        <f t="shared" si="3"/>
        <v>13420</v>
      </c>
      <c r="V6" s="21">
        <f t="shared" si="3"/>
        <v>31.66</v>
      </c>
      <c r="W6" s="21">
        <f t="shared" si="3"/>
        <v>423.88</v>
      </c>
      <c r="X6" s="22">
        <f>IF(X7="",NA(),X7)</f>
        <v>109.33</v>
      </c>
      <c r="Y6" s="22">
        <f t="shared" ref="Y6:AG6" si="4">IF(Y7="",NA(),Y7)</f>
        <v>115.26</v>
      </c>
      <c r="Z6" s="22">
        <f t="shared" si="4"/>
        <v>112.15</v>
      </c>
      <c r="AA6" s="22">
        <f t="shared" si="4"/>
        <v>113.31</v>
      </c>
      <c r="AB6" s="22">
        <f t="shared" si="4"/>
        <v>110.32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537.17999999999995</v>
      </c>
      <c r="AU6" s="22">
        <f t="shared" ref="AU6:BC6" si="6">IF(AU7="",NA(),AU7)</f>
        <v>518.12</v>
      </c>
      <c r="AV6" s="22">
        <f t="shared" si="6"/>
        <v>862.68</v>
      </c>
      <c r="AW6" s="22">
        <f t="shared" si="6"/>
        <v>732.75</v>
      </c>
      <c r="AX6" s="22">
        <f t="shared" si="6"/>
        <v>474.13</v>
      </c>
      <c r="AY6" s="22">
        <f t="shared" si="6"/>
        <v>362.93</v>
      </c>
      <c r="AZ6" s="22">
        <f t="shared" si="6"/>
        <v>371.81</v>
      </c>
      <c r="BA6" s="22">
        <f t="shared" si="6"/>
        <v>384.23</v>
      </c>
      <c r="BB6" s="22">
        <f t="shared" si="6"/>
        <v>364.3</v>
      </c>
      <c r="BC6" s="22">
        <f t="shared" si="6"/>
        <v>378.87</v>
      </c>
      <c r="BD6" s="21" t="str">
        <f>IF(BD7="","",IF(BD7="-","【-】","【"&amp;SUBSTITUTE(TEXT(BD7,"#,##0.00"),"-","△")&amp;"】"))</f>
        <v>【243.36】</v>
      </c>
      <c r="BE6" s="22">
        <f>IF(BE7="",NA(),BE7)</f>
        <v>611.16</v>
      </c>
      <c r="BF6" s="22">
        <f t="shared" ref="BF6:BN6" si="7">IF(BF7="",NA(),BF7)</f>
        <v>811.72</v>
      </c>
      <c r="BG6" s="22">
        <f t="shared" si="7"/>
        <v>634.4</v>
      </c>
      <c r="BH6" s="22">
        <f t="shared" si="7"/>
        <v>669.63</v>
      </c>
      <c r="BI6" s="22">
        <f t="shared" si="7"/>
        <v>772.22</v>
      </c>
      <c r="BJ6" s="22">
        <f t="shared" si="7"/>
        <v>439.05</v>
      </c>
      <c r="BK6" s="22">
        <f t="shared" si="7"/>
        <v>465.85</v>
      </c>
      <c r="BL6" s="22">
        <f t="shared" si="7"/>
        <v>439.43</v>
      </c>
      <c r="BM6" s="22">
        <f t="shared" si="7"/>
        <v>438.41</v>
      </c>
      <c r="BN6" s="22">
        <f t="shared" si="7"/>
        <v>430.23</v>
      </c>
      <c r="BO6" s="21" t="str">
        <f>IF(BO7="","",IF(BO7="-","【-】","【"&amp;SUBSTITUTE(TEXT(BO7,"#,##0.00"),"-","△")&amp;"】"))</f>
        <v>【265.93】</v>
      </c>
      <c r="BP6" s="22">
        <f>IF(BP7="",NA(),BP7)</f>
        <v>109.89</v>
      </c>
      <c r="BQ6" s="22">
        <f t="shared" ref="BQ6:BY6" si="8">IF(BQ7="",NA(),BQ7)</f>
        <v>92.68</v>
      </c>
      <c r="BR6" s="22">
        <f t="shared" si="8"/>
        <v>113.08</v>
      </c>
      <c r="BS6" s="22">
        <f t="shared" si="8"/>
        <v>114.46</v>
      </c>
      <c r="BT6" s="22">
        <f t="shared" si="8"/>
        <v>110.38</v>
      </c>
      <c r="BU6" s="22">
        <f t="shared" si="8"/>
        <v>95.26</v>
      </c>
      <c r="BV6" s="22">
        <f t="shared" si="8"/>
        <v>92.39</v>
      </c>
      <c r="BW6" s="22">
        <f t="shared" si="8"/>
        <v>94.41</v>
      </c>
      <c r="BX6" s="22">
        <f t="shared" si="8"/>
        <v>90.96</v>
      </c>
      <c r="BY6" s="22">
        <f t="shared" si="8"/>
        <v>90.66</v>
      </c>
      <c r="BZ6" s="21" t="str">
        <f>IF(BZ7="","",IF(BZ7="-","【-】","【"&amp;SUBSTITUTE(TEXT(BZ7,"#,##0.00"),"-","△")&amp;"】"))</f>
        <v>【97.82】</v>
      </c>
      <c r="CA6" s="22">
        <f>IF(CA7="",NA(),CA7)</f>
        <v>179.11</v>
      </c>
      <c r="CB6" s="22">
        <f t="shared" ref="CB6:CJ6" si="9">IF(CB7="",NA(),CB7)</f>
        <v>168.05</v>
      </c>
      <c r="CC6" s="22">
        <f t="shared" si="9"/>
        <v>173.98</v>
      </c>
      <c r="CD6" s="22">
        <f t="shared" si="9"/>
        <v>172.72</v>
      </c>
      <c r="CE6" s="22">
        <f t="shared" si="9"/>
        <v>179.11</v>
      </c>
      <c r="CF6" s="22">
        <f t="shared" si="9"/>
        <v>192.82</v>
      </c>
      <c r="CG6" s="22">
        <f t="shared" si="9"/>
        <v>192.98</v>
      </c>
      <c r="CH6" s="22">
        <f t="shared" si="9"/>
        <v>192.13</v>
      </c>
      <c r="CI6" s="22">
        <f t="shared" si="9"/>
        <v>197.04</v>
      </c>
      <c r="CJ6" s="22">
        <f t="shared" si="9"/>
        <v>199.33</v>
      </c>
      <c r="CK6" s="21" t="str">
        <f>IF(CK7="","",IF(CK7="-","【-】","【"&amp;SUBSTITUTE(TEXT(CK7,"#,##0.00"),"-","△")&amp;"】"))</f>
        <v>【177.56】</v>
      </c>
      <c r="CL6" s="22">
        <f>IF(CL7="",NA(),CL7)</f>
        <v>59.2</v>
      </c>
      <c r="CM6" s="22">
        <f t="shared" ref="CM6:CU6" si="10">IF(CM7="",NA(),CM7)</f>
        <v>61.03</v>
      </c>
      <c r="CN6" s="22">
        <f t="shared" si="10"/>
        <v>57.92</v>
      </c>
      <c r="CO6" s="22">
        <f t="shared" si="10"/>
        <v>57.39</v>
      </c>
      <c r="CP6" s="22">
        <f t="shared" si="10"/>
        <v>55.54</v>
      </c>
      <c r="CQ6" s="22">
        <f t="shared" si="10"/>
        <v>54.05</v>
      </c>
      <c r="CR6" s="22">
        <f t="shared" si="10"/>
        <v>54.43</v>
      </c>
      <c r="CS6" s="22">
        <f t="shared" si="10"/>
        <v>53.87</v>
      </c>
      <c r="CT6" s="22">
        <f t="shared" si="10"/>
        <v>54.49</v>
      </c>
      <c r="CU6" s="22">
        <f t="shared" si="10"/>
        <v>54.8</v>
      </c>
      <c r="CV6" s="21" t="str">
        <f>IF(CV7="","",IF(CV7="-","【-】","【"&amp;SUBSTITUTE(TEXT(CV7,"#,##0.00"),"-","△")&amp;"】"))</f>
        <v>【59.81】</v>
      </c>
      <c r="CW6" s="22">
        <f>IF(CW7="",NA(),CW7)</f>
        <v>90.81</v>
      </c>
      <c r="CX6" s="22">
        <f t="shared" ref="CX6:DF6" si="11">IF(CX7="",NA(),CX7)</f>
        <v>91.01</v>
      </c>
      <c r="CY6" s="22">
        <f t="shared" si="11"/>
        <v>88.3</v>
      </c>
      <c r="CZ6" s="22">
        <f t="shared" si="11"/>
        <v>88.63</v>
      </c>
      <c r="DA6" s="22">
        <f t="shared" si="11"/>
        <v>89.05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52.59</v>
      </c>
      <c r="DI6" s="22">
        <f t="shared" ref="DI6:DQ6" si="12">IF(DI7="",NA(),DI7)</f>
        <v>51.01</v>
      </c>
      <c r="DJ6" s="22">
        <f t="shared" si="12"/>
        <v>52.05</v>
      </c>
      <c r="DK6" s="22">
        <f t="shared" si="12"/>
        <v>52.66</v>
      </c>
      <c r="DL6" s="22">
        <f t="shared" si="12"/>
        <v>51.24</v>
      </c>
      <c r="DM6" s="22">
        <f t="shared" si="12"/>
        <v>49.12</v>
      </c>
      <c r="DN6" s="22">
        <f t="shared" si="12"/>
        <v>49.39</v>
      </c>
      <c r="DO6" s="22">
        <f t="shared" si="12"/>
        <v>50.75</v>
      </c>
      <c r="DP6" s="22">
        <f t="shared" si="12"/>
        <v>51.72</v>
      </c>
      <c r="DQ6" s="22">
        <f t="shared" si="12"/>
        <v>52.27</v>
      </c>
      <c r="DR6" s="21" t="str">
        <f>IF(DR7="","",IF(DR7="-","【-】","【"&amp;SUBSTITUTE(TEXT(DR7,"#,##0.00"),"-","△")&amp;"】"))</f>
        <v>【52.02】</v>
      </c>
      <c r="DS6" s="22">
        <f>IF(DS7="",NA(),DS7)</f>
        <v>0.56999999999999995</v>
      </c>
      <c r="DT6" s="22">
        <f t="shared" ref="DT6:EB6" si="13">IF(DT7="",NA(),DT7)</f>
        <v>0.56000000000000005</v>
      </c>
      <c r="DU6" s="22">
        <f t="shared" si="13"/>
        <v>30.18</v>
      </c>
      <c r="DV6" s="22">
        <f t="shared" si="13"/>
        <v>30.18</v>
      </c>
      <c r="DW6" s="22">
        <f t="shared" si="13"/>
        <v>30.18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v>
      </c>
      <c r="EE6" s="22">
        <f t="shared" ref="EE6:EM6" si="14">IF(EE7="",NA(),EE7)</f>
        <v>1.4</v>
      </c>
      <c r="EF6" s="22">
        <f t="shared" si="14"/>
        <v>0.28000000000000003</v>
      </c>
      <c r="EG6" s="22">
        <f t="shared" si="14"/>
        <v>0.28000000000000003</v>
      </c>
      <c r="EH6" s="22">
        <f t="shared" si="14"/>
        <v>0.28000000000000003</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244414</v>
      </c>
      <c r="D7" s="24">
        <v>46</v>
      </c>
      <c r="E7" s="24">
        <v>1</v>
      </c>
      <c r="F7" s="24">
        <v>0</v>
      </c>
      <c r="G7" s="24">
        <v>1</v>
      </c>
      <c r="H7" s="24" t="s">
        <v>93</v>
      </c>
      <c r="I7" s="24" t="s">
        <v>94</v>
      </c>
      <c r="J7" s="24" t="s">
        <v>95</v>
      </c>
      <c r="K7" s="24" t="s">
        <v>96</v>
      </c>
      <c r="L7" s="24" t="s">
        <v>97</v>
      </c>
      <c r="M7" s="24" t="s">
        <v>98</v>
      </c>
      <c r="N7" s="25" t="s">
        <v>99</v>
      </c>
      <c r="O7" s="25">
        <v>54.02</v>
      </c>
      <c r="P7" s="25">
        <v>98.19</v>
      </c>
      <c r="Q7" s="25">
        <v>3300</v>
      </c>
      <c r="R7" s="25">
        <v>13817</v>
      </c>
      <c r="S7" s="25">
        <v>103.06</v>
      </c>
      <c r="T7" s="25">
        <v>134.07</v>
      </c>
      <c r="U7" s="25">
        <v>13420</v>
      </c>
      <c r="V7" s="25">
        <v>31.66</v>
      </c>
      <c r="W7" s="25">
        <v>423.88</v>
      </c>
      <c r="X7" s="25">
        <v>109.33</v>
      </c>
      <c r="Y7" s="25">
        <v>115.26</v>
      </c>
      <c r="Z7" s="25">
        <v>112.15</v>
      </c>
      <c r="AA7" s="25">
        <v>113.31</v>
      </c>
      <c r="AB7" s="25">
        <v>110.32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537.17999999999995</v>
      </c>
      <c r="AU7" s="25">
        <v>518.12</v>
      </c>
      <c r="AV7" s="25">
        <v>862.68</v>
      </c>
      <c r="AW7" s="25">
        <v>732.75</v>
      </c>
      <c r="AX7" s="25">
        <v>474.13</v>
      </c>
      <c r="AY7" s="25">
        <v>362.93</v>
      </c>
      <c r="AZ7" s="25">
        <v>371.81</v>
      </c>
      <c r="BA7" s="25">
        <v>384.23</v>
      </c>
      <c r="BB7" s="25">
        <v>364.3</v>
      </c>
      <c r="BC7" s="25">
        <v>378.87</v>
      </c>
      <c r="BD7" s="25">
        <v>243.36</v>
      </c>
      <c r="BE7" s="25">
        <v>611.16</v>
      </c>
      <c r="BF7" s="25">
        <v>811.72</v>
      </c>
      <c r="BG7" s="25">
        <v>634.4</v>
      </c>
      <c r="BH7" s="25">
        <v>669.63</v>
      </c>
      <c r="BI7" s="25">
        <v>772.22</v>
      </c>
      <c r="BJ7" s="25">
        <v>439.05</v>
      </c>
      <c r="BK7" s="25">
        <v>465.85</v>
      </c>
      <c r="BL7" s="25">
        <v>439.43</v>
      </c>
      <c r="BM7" s="25">
        <v>438.41</v>
      </c>
      <c r="BN7" s="25">
        <v>430.23</v>
      </c>
      <c r="BO7" s="25">
        <v>265.93</v>
      </c>
      <c r="BP7" s="25">
        <v>109.89</v>
      </c>
      <c r="BQ7" s="25">
        <v>92.68</v>
      </c>
      <c r="BR7" s="25">
        <v>113.08</v>
      </c>
      <c r="BS7" s="25">
        <v>114.46</v>
      </c>
      <c r="BT7" s="25">
        <v>110.38</v>
      </c>
      <c r="BU7" s="25">
        <v>95.26</v>
      </c>
      <c r="BV7" s="25">
        <v>92.39</v>
      </c>
      <c r="BW7" s="25">
        <v>94.41</v>
      </c>
      <c r="BX7" s="25">
        <v>90.96</v>
      </c>
      <c r="BY7" s="25">
        <v>90.66</v>
      </c>
      <c r="BZ7" s="25">
        <v>97.82</v>
      </c>
      <c r="CA7" s="25">
        <v>179.11</v>
      </c>
      <c r="CB7" s="25">
        <v>168.05</v>
      </c>
      <c r="CC7" s="25">
        <v>173.98</v>
      </c>
      <c r="CD7" s="25">
        <v>172.72</v>
      </c>
      <c r="CE7" s="25">
        <v>179.11</v>
      </c>
      <c r="CF7" s="25">
        <v>192.82</v>
      </c>
      <c r="CG7" s="25">
        <v>192.98</v>
      </c>
      <c r="CH7" s="25">
        <v>192.13</v>
      </c>
      <c r="CI7" s="25">
        <v>197.04</v>
      </c>
      <c r="CJ7" s="25">
        <v>199.33</v>
      </c>
      <c r="CK7" s="25">
        <v>177.56</v>
      </c>
      <c r="CL7" s="25">
        <v>59.2</v>
      </c>
      <c r="CM7" s="25">
        <v>61.03</v>
      </c>
      <c r="CN7" s="25">
        <v>57.92</v>
      </c>
      <c r="CO7" s="25">
        <v>57.39</v>
      </c>
      <c r="CP7" s="25">
        <v>55.54</v>
      </c>
      <c r="CQ7" s="25">
        <v>54.05</v>
      </c>
      <c r="CR7" s="25">
        <v>54.43</v>
      </c>
      <c r="CS7" s="25">
        <v>53.87</v>
      </c>
      <c r="CT7" s="25">
        <v>54.49</v>
      </c>
      <c r="CU7" s="25">
        <v>54.8</v>
      </c>
      <c r="CV7" s="25">
        <v>59.81</v>
      </c>
      <c r="CW7" s="25">
        <v>90.81</v>
      </c>
      <c r="CX7" s="25">
        <v>91.01</v>
      </c>
      <c r="CY7" s="25">
        <v>88.3</v>
      </c>
      <c r="CZ7" s="25">
        <v>88.63</v>
      </c>
      <c r="DA7" s="25">
        <v>89.05</v>
      </c>
      <c r="DB7" s="25">
        <v>80.510000000000005</v>
      </c>
      <c r="DC7" s="25">
        <v>79.44</v>
      </c>
      <c r="DD7" s="25">
        <v>79.489999999999995</v>
      </c>
      <c r="DE7" s="25">
        <v>78.8</v>
      </c>
      <c r="DF7" s="25">
        <v>77.98</v>
      </c>
      <c r="DG7" s="25">
        <v>89.42</v>
      </c>
      <c r="DH7" s="25">
        <v>52.59</v>
      </c>
      <c r="DI7" s="25">
        <v>51.01</v>
      </c>
      <c r="DJ7" s="25">
        <v>52.05</v>
      </c>
      <c r="DK7" s="25">
        <v>52.66</v>
      </c>
      <c r="DL7" s="25">
        <v>51.24</v>
      </c>
      <c r="DM7" s="25">
        <v>49.12</v>
      </c>
      <c r="DN7" s="25">
        <v>49.39</v>
      </c>
      <c r="DO7" s="25">
        <v>50.75</v>
      </c>
      <c r="DP7" s="25">
        <v>51.72</v>
      </c>
      <c r="DQ7" s="25">
        <v>52.27</v>
      </c>
      <c r="DR7" s="25">
        <v>52.02</v>
      </c>
      <c r="DS7" s="25">
        <v>0.56999999999999995</v>
      </c>
      <c r="DT7" s="25">
        <v>0.56000000000000005</v>
      </c>
      <c r="DU7" s="25">
        <v>30.18</v>
      </c>
      <c r="DV7" s="25">
        <v>30.18</v>
      </c>
      <c r="DW7" s="25">
        <v>30.18</v>
      </c>
      <c r="DX7" s="25">
        <v>16.760000000000002</v>
      </c>
      <c r="DY7" s="25">
        <v>18.57</v>
      </c>
      <c r="DZ7" s="25">
        <v>21.14</v>
      </c>
      <c r="EA7" s="25">
        <v>22.12</v>
      </c>
      <c r="EB7" s="25">
        <v>25.67</v>
      </c>
      <c r="EC7" s="25">
        <v>25.37</v>
      </c>
      <c r="ED7" s="25">
        <v>0.1</v>
      </c>
      <c r="EE7" s="25">
        <v>1.4</v>
      </c>
      <c r="EF7" s="25">
        <v>0.28000000000000003</v>
      </c>
      <c r="EG7" s="25">
        <v>0.28000000000000003</v>
      </c>
      <c r="EH7" s="25">
        <v>0.28000000000000003</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