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7_菰野町\"/>
    </mc:Choice>
  </mc:AlternateContent>
  <xr:revisionPtr revIDLastSave="0" documentId="13_ncr:1_{7A3CA51A-E867-49DD-A5B4-947D0165803A}" xr6:coauthVersionLast="47" xr6:coauthVersionMax="47" xr10:uidLastSave="{00000000-0000-0000-0000-000000000000}"/>
  <workbookProtection workbookAlgorithmName="SHA-512" workbookHashValue="BN4jJyh7nQ/TCjOLkgJBxCA+bkxsAs0HCbidif2E3tINO2DEbmvXecYxELPdezQREhTQSpj0vPjfZfSFhTIqag==" workbookSaltValue="017KiZUSFSr5efiR8ODs9Q=="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Q6" i="5"/>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5" i="4"/>
  <c r="G85" i="4"/>
  <c r="BB10" i="4"/>
  <c r="AD10" i="4"/>
  <c r="W10" i="4"/>
  <c r="P10" i="4"/>
  <c r="B10" i="4"/>
  <c r="W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<sst xmlns="http://schemas.openxmlformats.org/spreadsheetml/2006/main" count="231" uniqueCount="116">
  <si>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</si>
  <si>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</si>
  <si>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</si>
  <si>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</si>
  <si>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</si>
  <si>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</si>
  <si>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</si>
  <si>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</si>
  <si>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</si>
  <si>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</si>
  <si>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</si>
  <si>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</si>
  <si>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</si>
  <si>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</si>
  <si>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</si>
  <si>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</si>
  <si>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</si>
  <si>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</si>
  <si>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</si>
  <si>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</si>
  <si>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</si>
  <si>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</si>
  <si>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</si>
  <si>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</si>
  <si>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</si>
  <si>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</si>
  <si>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</si>
  <si>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</si>
  <si>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</si>
  <si>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</si>
  <si>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</si>
  <si>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</si>
  <si>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</si>
  <si>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</si>
  <si>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</si>
  <si>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</si>
  <si>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</si>
  <si>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</si>
  <si>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</si>
  <si>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</si>
  <si>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</si>
  <si>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</si>
  <si>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</si>
  <si>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</si>
  <si>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</si>
  <si>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</si>
  <si>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</si>
  <si>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</si>
  <si>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</si>
  <si>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</si>
  <si>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</si>
  <si>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</si>
  <si>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</si>
  <si>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</si>
  <si>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</si>
  <si>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</si>
  <si>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</si>
  <si>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</si>
  <si>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</si>
  <si>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</si>
  <si>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</si>
  <si>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</si>
  <si>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</si>
  <si>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</si>
  <si>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</si>
  <si>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</si>
  <si>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</si>
  <si>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</si>
  <si>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</si>
  <si>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</si>
  <si>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</si>
  <si>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</si>
  <si>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</si>
  <si>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</si>
  <si>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</si>
  <si>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</si>
  <si>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</si>
  <si>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</si>
  <si>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</si>
  <si>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</si>
  <si>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</si>
  <si>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</si>
  <si>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</si>
  <si>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</si>
  <si>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</si>
  <si>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</si>
  <si>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</si>
  <si>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</si>
  <si>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</si>
  <si>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</si>
  <si>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</si>
  <si>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</si>
  <si>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</si>
  <si>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</si>
  <si>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</si>
  <si>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</si>
  <si>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</si>
  <si>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</si>
  <si>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</si>
  <si>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</si>
  <si>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</si>
  <si>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</si>
  <si>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</si>
  <si>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</si>
  <si>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</si>
  <si>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</si>
  <si>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</si>
  <si>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</si>
  <si>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</si>
  <si>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</si>
  <si>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</si>
  <si>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</si>
  <si>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</si>
  <si>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平成11年度に小島地区で供用を開始して以降、町内4地区4施設すべてのおいて供用を開始し、現在は維持管理を中心とした事業を展開している。平成28年度に地方公営企業法の財務規定等を適用し、公営企業会計により経営成績及び財政状態を示し経営の透明化を図る。
経費回収率が類似団体に比べ低く、経常収支比率では100ポイントを上回っているが、これは一般会計からの基準外繰入により収支が保たれているものである。維持管理費の半分も使用料で回収できておらず、経常収支比率と経費回収率を合わせて見た場合、類似団体に比べ繰入に依存した厳しい経営環境下にあることがわかる。水洗化率が高い値で推移し、概成もしていることから今後の増収は見込みが小さい。一方、処理場設備の経年劣化が進み、修繕料が増嵩すれば、使用料の改定が必要となる。
企業債残高対事業規模比率は類似団体より健全度合が高く示されているが、これは単年度の一般会計繰入に占める分流式下水道等に要する経費の割合が大きく、この割合で一般会計の将来負担額が算定されていることと、概成により企業債残高が減少していることから、指標が良く見えてしまっているところがあるため留意しなければならない。</t>
    <rPh sb="237" eb="238">
      <t>ミ</t>
    </rPh>
    <rPh sb="326" eb="327">
      <t>スス</t>
    </rPh>
    <rPh sb="343" eb="345">
      <t>カイテイ</t>
    </rPh>
    <rPh sb="346" eb="348">
      <t>ヒツヨウ</t>
    </rPh>
    <phoneticPr fontId="4"/>
  </si>
  <si>
    <t>農業集落排水事業の指標は昨年度より悪くなっており、厳しい環境にある。汚水処理費のうち資本費は基準内の分流式下水道等に要する経費により抑えられてはいるが、一部赤字補てん的なところがあることにも留意しなければならない。公共下水道及び特定環境保全公共下水道においては使用料で維持管理費の全額を賄えているが、農業集落排水事業では使用料で維持管理費の半分も賄えておらず、不足する分は一般会計からの基準外繰入に依存している状態は変わらない。今後施設の老朽化や使用料の減収があると、経費回収率がさらに厳しくなることが見込まれる。今後流入量が減少すれば施設能力も過大となるなか、公共下水道への統合によりスケールメリットを活かした業務改善を下水道事業全体として図る必要がある。</t>
    <rPh sb="17" eb="18">
      <t>ワル</t>
    </rPh>
    <phoneticPr fontId="4"/>
  </si>
  <si>
    <t>農業集落排水施設は町内4地区に処理場を有している。管渠老朽化率及び管渠改善率からも耐用年数を経過した管渠や更新などの改善が必要となる管渠を有せず、管渠については老朽度合は大きくはないが、処理場の電気設備及び機械設備には、すでに耐用年数を経過したものがあり、流域関連公共下水道に比べ、有形固定資産減価償却率は相対的に大きくはなる。また経年劣化による故障もあり修繕費が増嵩する傾向にあるほか、企業会計において除却資産は費用処理を伴うため、収益の圧縮にもつながる。農業集落排水施設は単独で施設を管理するよりも、公共下水道に接続した方が経済性有利であり、町内の農業集落排水区域を全て公共下水道全体計画に位置付け、1ヵ所（小島地区）については、事業計画区域に含めており、令和７年４月には公共下水道に接続予定である。
管渠のうちマンホールは硫化水素による腐食や車両荷重による損耗もあり、計画的な点検を行う必要がある。</t>
    <rPh sb="330" eb="332">
      <t>レイワ</t>
    </rPh>
    <rPh sb="333" eb="334">
      <t>ネン</t>
    </rPh>
    <rPh sb="335" eb="336">
      <t>ガツ</t>
    </rPh>
    <rPh sb="344" eb="348">
      <t>セツゾクヨテイ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</si>
</sst>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68-4A70-A729-43C5C38394F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5E68-4A70-A729-43C5C38394F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58.96</c:v>
                </c:pt>
                <c:pt idx="1">
                  <c:v>59.41</c:v>
                </c:pt>
                <c:pt idx="2">
                  <c:v>58.13</c:v>
                </c:pt>
                <c:pt idx="3">
                  <c:v>59.64</c:v>
                </c:pt>
                <c:pt idx="4">
                  <c:v>58.13</c:v>
                </c:pt>
              </c:numCache>
            </c:numRef>
          </c:val>
          <c:extLst>
            <c:ext xmlns:c16="http://schemas.microsoft.com/office/drawing/2014/chart" uri="{C3380CC4-5D6E-409C-BE32-E72D297353CC}">
              <c16:uniqueId val="{00000000-3031-497D-928F-96EDE50050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3031-497D-928F-96EDE50050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91.96</c:v>
                </c:pt>
                <c:pt idx="1">
                  <c:v>92.4</c:v>
                </c:pt>
                <c:pt idx="2">
                  <c:v>93.27</c:v>
                </c:pt>
                <c:pt idx="3">
                  <c:v>94.02</c:v>
                </c:pt>
                <c:pt idx="4">
                  <c:v>93.74</c:v>
                </c:pt>
              </c:numCache>
            </c:numRef>
          </c:val>
          <c:extLst>
            <c:ext xmlns:c16="http://schemas.microsoft.com/office/drawing/2014/chart" uri="{C3380CC4-5D6E-409C-BE32-E72D297353CC}">
              <c16:uniqueId val="{00000000-89F4-4D5D-8E21-9CB18CBFE0F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89F4-4D5D-8E21-9CB18CBFE0F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107.61</c:v>
                </c:pt>
                <c:pt idx="1">
                  <c:v>104.16</c:v>
                </c:pt>
                <c:pt idx="2">
                  <c:v>113.91</c:v>
                </c:pt>
                <c:pt idx="3">
                  <c:v>109.57</c:v>
                </c:pt>
                <c:pt idx="4">
                  <c:v>104.19</c:v>
                </c:pt>
              </c:numCache>
            </c:numRef>
          </c:val>
          <c:extLst>
            <c:ext xmlns:c16="http://schemas.microsoft.com/office/drawing/2014/chart" uri="{C3380CC4-5D6E-409C-BE32-E72D297353CC}">
              <c16:uniqueId val="{00000000-24C9-4999-BEEF-067C11B7192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24C9-4999-BEEF-067C11B7192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14.27</c:v>
                </c:pt>
                <c:pt idx="1">
                  <c:v>17.32</c:v>
                </c:pt>
                <c:pt idx="2">
                  <c:v>20.260000000000002</c:v>
                </c:pt>
                <c:pt idx="3">
                  <c:v>23.09</c:v>
                </c:pt>
                <c:pt idx="4">
                  <c:v>25.68</c:v>
                </c:pt>
              </c:numCache>
            </c:numRef>
          </c:val>
          <c:extLst>
            <c:ext xmlns:c16="http://schemas.microsoft.com/office/drawing/2014/chart" uri="{C3380CC4-5D6E-409C-BE32-E72D297353CC}">
              <c16:uniqueId val="{00000000-56C5-4164-B72C-8874EA1D789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56C5-4164-B72C-8874EA1D789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B3-48C2-BA52-921E77A5C7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FCB3-48C2-BA52-921E77A5C7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22-4452-8222-317DF4502B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B222-4452-8222-317DF4502B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110.01</c:v>
                </c:pt>
                <c:pt idx="1">
                  <c:v>116.98</c:v>
                </c:pt>
                <c:pt idx="2">
                  <c:v>133.02000000000001</c:v>
                </c:pt>
                <c:pt idx="3">
                  <c:v>123.97</c:v>
                </c:pt>
                <c:pt idx="4">
                  <c:v>99.35</c:v>
                </c:pt>
              </c:numCache>
            </c:numRef>
          </c:val>
          <c:extLst>
            <c:ext xmlns:c16="http://schemas.microsoft.com/office/drawing/2014/chart" uri="{C3380CC4-5D6E-409C-BE32-E72D297353CC}">
              <c16:uniqueId val="{00000000-B7EF-40A2-8369-0F32205719C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B7EF-40A2-8369-0F32205719C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106.74</c:v>
                </c:pt>
                <c:pt idx="1">
                  <c:v>51.94</c:v>
                </c:pt>
                <c:pt idx="2">
                  <c:v>399.52</c:v>
                </c:pt>
                <c:pt idx="3">
                  <c:v>261.23</c:v>
                </c:pt>
                <c:pt idx="4">
                  <c:v>114.26</c:v>
                </c:pt>
              </c:numCache>
            </c:numRef>
          </c:val>
          <c:extLst>
            <c:ext xmlns:c16="http://schemas.microsoft.com/office/drawing/2014/chart" uri="{C3380CC4-5D6E-409C-BE32-E72D297353CC}">
              <c16:uniqueId val="{00000000-F028-4C0E-B377-DC4DDECED1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F028-4C0E-B377-DC4DDECED1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45.11</c:v>
                </c:pt>
                <c:pt idx="1">
                  <c:v>43.4</c:v>
                </c:pt>
                <c:pt idx="2">
                  <c:v>43.69</c:v>
                </c:pt>
                <c:pt idx="3">
                  <c:v>42.77</c:v>
                </c:pt>
                <c:pt idx="4">
                  <c:v>39.54</c:v>
                </c:pt>
              </c:numCache>
            </c:numRef>
          </c:val>
          <c:extLst>
            <c:ext xmlns:c16="http://schemas.microsoft.com/office/drawing/2014/chart" uri="{C3380CC4-5D6E-409C-BE32-E72D297353CC}">
              <c16:uniqueId val="{00000000-A17C-4D32-B7D0-AF08480C06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A17C-4D32-B7D0-AF08480C06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329.63</c:v>
                </c:pt>
                <c:pt idx="1">
                  <c:v>342.19</c:v>
                </c:pt>
                <c:pt idx="2">
                  <c:v>341.35</c:v>
                </c:pt>
                <c:pt idx="3">
                  <c:v>349.26</c:v>
                </c:pt>
                <c:pt idx="4">
                  <c:v>378.97</c:v>
                </c:pt>
              </c:numCache>
            </c:numRef>
          </c:val>
          <c:extLst>
            <c:ext xmlns:c16="http://schemas.microsoft.com/office/drawing/2014/chart" uri="{C3380CC4-5D6E-409C-BE32-E72D297353CC}">
              <c16:uniqueId val="{00000000-C43A-4718-986B-A61C516853A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C43A-4718-986B-A61C516853A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三重県　菰野町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41056</v>
      </c>
      <c r="AM8" s="41"/>
      <c r="AN8" s="41"/>
      <c r="AO8" s="41"/>
      <c r="AP8" s="41"/>
      <c r="AQ8" s="41"/>
      <c r="AR8" s="41"/>
      <c r="AS8" s="41"/>
      <c r="AT8" s="34">
        <f>データ!T6</f>
        <v>107.01</v>
      </c>
      <c r="AU8" s="34"/>
      <c r="AV8" s="34"/>
      <c r="AW8" s="34"/>
      <c r="AX8" s="34"/>
      <c r="AY8" s="34"/>
      <c r="AZ8" s="34"/>
      <c r="BA8" s="34"/>
      <c r="BB8" s="34">
        <f>データ!U6</f>
        <v>383.67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69.2</v>
      </c>
      <c r="J10" s="34"/>
      <c r="K10" s="34"/>
      <c r="L10" s="34"/>
      <c r="M10" s="34"/>
      <c r="N10" s="34"/>
      <c r="O10" s="34"/>
      <c r="P10" s="34">
        <f>データ!P6</f>
        <v>7.84</v>
      </c>
      <c r="Q10" s="34"/>
      <c r="R10" s="34"/>
      <c r="S10" s="34"/>
      <c r="T10" s="34"/>
      <c r="U10" s="34"/>
      <c r="V10" s="34"/>
      <c r="W10" s="34">
        <f>データ!Q6</f>
        <v>93.64</v>
      </c>
      <c r="X10" s="34"/>
      <c r="Y10" s="34"/>
      <c r="Z10" s="34"/>
      <c r="AA10" s="34"/>
      <c r="AB10" s="34"/>
      <c r="AC10" s="34"/>
      <c r="AD10" s="41">
        <f>データ!R6</f>
        <v>3146</v>
      </c>
      <c r="AE10" s="41"/>
      <c r="AF10" s="41"/>
      <c r="AG10" s="41"/>
      <c r="AH10" s="41"/>
      <c r="AI10" s="41"/>
      <c r="AJ10" s="41"/>
      <c r="AK10" s="2"/>
      <c r="AL10" s="41">
        <f>データ!V6</f>
        <v>3210</v>
      </c>
      <c r="AM10" s="41"/>
      <c r="AN10" s="41"/>
      <c r="AO10" s="41"/>
      <c r="AP10" s="41"/>
      <c r="AQ10" s="41"/>
      <c r="AR10" s="41"/>
      <c r="AS10" s="41"/>
      <c r="AT10" s="34">
        <f>データ!W6</f>
        <v>1.22</v>
      </c>
      <c r="AU10" s="34"/>
      <c r="AV10" s="34"/>
      <c r="AW10" s="34"/>
      <c r="AX10" s="34"/>
      <c r="AY10" s="34"/>
      <c r="AZ10" s="34"/>
      <c r="BA10" s="34"/>
      <c r="BB10" s="34">
        <f>データ!X6</f>
        <v>2631.15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2q9p9mR0dwaJ8yJ+ONG2GDEvqqGan+895GWiHrdGK3JJIheCtNFoO7TTjK8cphwSBIhWhFdG6xiKCd4OY59qtQ==" saltValue="EKbUJhpWfC7zgwaGIkBB6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243418</v>
      </c>
      <c r="D6" s="19">
        <f t="shared" si="3"/>
        <v>46</v>
      </c>
      <c r="E6" s="19">
        <f t="shared" si="3"/>
        <v>17</v>
      </c>
      <c r="F6" s="19">
        <f t="shared" si="3"/>
        <v>5</v>
      </c>
      <c r="G6" s="19">
        <f t="shared" si="3"/>
        <v>0</v>
      </c>
      <c r="H6" s="19" t="str">
        <f t="shared" si="3"/>
        <v>三重県　菰野町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69.2</v>
      </c>
      <c r="P6" s="20">
        <f t="shared" si="3"/>
        <v>7.84</v>
      </c>
      <c r="Q6" s="20">
        <f t="shared" si="3"/>
        <v>93.64</v>
      </c>
      <c r="R6" s="20">
        <f t="shared" si="3"/>
        <v>3146</v>
      </c>
      <c r="S6" s="20">
        <f t="shared" si="3"/>
        <v>41056</v>
      </c>
      <c r="T6" s="20">
        <f t="shared" si="3"/>
        <v>107.01</v>
      </c>
      <c r="U6" s="20">
        <f t="shared" si="3"/>
        <v>383.67</v>
      </c>
      <c r="V6" s="20">
        <f t="shared" si="3"/>
        <v>3210</v>
      </c>
      <c r="W6" s="20">
        <f t="shared" si="3"/>
        <v>1.22</v>
      </c>
      <c r="X6" s="20">
        <f t="shared" si="3"/>
        <v>2631.15</v>
      </c>
      <c r="Y6" s="21">
        <f>IF(Y7="",NA(),Y7)</f>
        <v>107.61</v>
      </c>
      <c r="Z6" s="21">
        <f t="shared" ref="Z6:AH6" si="4">IF(Z7="",NA(),Z7)</f>
        <v>104.16</v>
      </c>
      <c r="AA6" s="21">
        <f t="shared" si="4"/>
        <v>113.91</v>
      </c>
      <c r="AB6" s="21">
        <f t="shared" si="4"/>
        <v>109.57</v>
      </c>
      <c r="AC6" s="21">
        <f t="shared" si="4"/>
        <v>104.19</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110.01</v>
      </c>
      <c r="AV6" s="21">
        <f t="shared" ref="AV6:BD6" si="6">IF(AV7="",NA(),AV7)</f>
        <v>116.98</v>
      </c>
      <c r="AW6" s="21">
        <f t="shared" si="6"/>
        <v>133.02000000000001</v>
      </c>
      <c r="AX6" s="21">
        <f t="shared" si="6"/>
        <v>123.97</v>
      </c>
      <c r="AY6" s="21">
        <f t="shared" si="6"/>
        <v>99.35</v>
      </c>
      <c r="AZ6" s="21">
        <f t="shared" si="6"/>
        <v>26.99</v>
      </c>
      <c r="BA6" s="21">
        <f t="shared" si="6"/>
        <v>29.13</v>
      </c>
      <c r="BB6" s="21">
        <f t="shared" si="6"/>
        <v>35.69</v>
      </c>
      <c r="BC6" s="21">
        <f t="shared" si="6"/>
        <v>38.4</v>
      </c>
      <c r="BD6" s="21">
        <f t="shared" si="6"/>
        <v>44.04</v>
      </c>
      <c r="BE6" s="20" t="str">
        <f>IF(BE7="","",IF(BE7="-","【-】","【"&amp;SUBSTITUTE(TEXT(BE7,"#,##0.00"),"-","△")&amp;"】"))</f>
        <v>【42.02】</v>
      </c>
      <c r="BF6" s="21">
        <f>IF(BF7="",NA(),BF7)</f>
        <v>106.74</v>
      </c>
      <c r="BG6" s="21">
        <f t="shared" ref="BG6:BO6" si="7">IF(BG7="",NA(),BG7)</f>
        <v>51.94</v>
      </c>
      <c r="BH6" s="21">
        <f t="shared" si="7"/>
        <v>399.52</v>
      </c>
      <c r="BI6" s="21">
        <f t="shared" si="7"/>
        <v>261.23</v>
      </c>
      <c r="BJ6" s="21">
        <f t="shared" si="7"/>
        <v>114.26</v>
      </c>
      <c r="BK6" s="21">
        <f t="shared" si="7"/>
        <v>826.83</v>
      </c>
      <c r="BL6" s="21">
        <f t="shared" si="7"/>
        <v>867.83</v>
      </c>
      <c r="BM6" s="21">
        <f t="shared" si="7"/>
        <v>791.76</v>
      </c>
      <c r="BN6" s="21">
        <f t="shared" si="7"/>
        <v>900.82</v>
      </c>
      <c r="BO6" s="21">
        <f t="shared" si="7"/>
        <v>839.21</v>
      </c>
      <c r="BP6" s="20" t="str">
        <f>IF(BP7="","",IF(BP7="-","【-】","【"&amp;SUBSTITUTE(TEXT(BP7,"#,##0.00"),"-","△")&amp;"】"))</f>
        <v>【785.10】</v>
      </c>
      <c r="BQ6" s="21">
        <f>IF(BQ7="",NA(),BQ7)</f>
        <v>45.11</v>
      </c>
      <c r="BR6" s="21">
        <f t="shared" ref="BR6:BZ6" si="8">IF(BR7="",NA(),BR7)</f>
        <v>43.4</v>
      </c>
      <c r="BS6" s="21">
        <f t="shared" si="8"/>
        <v>43.69</v>
      </c>
      <c r="BT6" s="21">
        <f t="shared" si="8"/>
        <v>42.77</v>
      </c>
      <c r="BU6" s="21">
        <f t="shared" si="8"/>
        <v>39.54</v>
      </c>
      <c r="BV6" s="21">
        <f t="shared" si="8"/>
        <v>57.31</v>
      </c>
      <c r="BW6" s="21">
        <f t="shared" si="8"/>
        <v>57.08</v>
      </c>
      <c r="BX6" s="21">
        <f t="shared" si="8"/>
        <v>56.26</v>
      </c>
      <c r="BY6" s="21">
        <f t="shared" si="8"/>
        <v>52.94</v>
      </c>
      <c r="BZ6" s="21">
        <f t="shared" si="8"/>
        <v>52.05</v>
      </c>
      <c r="CA6" s="20" t="str">
        <f>IF(CA7="","",IF(CA7="-","【-】","【"&amp;SUBSTITUTE(TEXT(CA7,"#,##0.00"),"-","△")&amp;"】"))</f>
        <v>【56.93】</v>
      </c>
      <c r="CB6" s="21">
        <f>IF(CB7="",NA(),CB7)</f>
        <v>329.63</v>
      </c>
      <c r="CC6" s="21">
        <f t="shared" ref="CC6:CK6" si="9">IF(CC7="",NA(),CC7)</f>
        <v>342.19</v>
      </c>
      <c r="CD6" s="21">
        <f t="shared" si="9"/>
        <v>341.35</v>
      </c>
      <c r="CE6" s="21">
        <f t="shared" si="9"/>
        <v>349.26</v>
      </c>
      <c r="CF6" s="21">
        <f t="shared" si="9"/>
        <v>378.97</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58.96</v>
      </c>
      <c r="CN6" s="21">
        <f t="shared" ref="CN6:CV6" si="10">IF(CN7="",NA(),CN7)</f>
        <v>59.41</v>
      </c>
      <c r="CO6" s="21">
        <f t="shared" si="10"/>
        <v>58.13</v>
      </c>
      <c r="CP6" s="21">
        <f t="shared" si="10"/>
        <v>59.64</v>
      </c>
      <c r="CQ6" s="21">
        <f t="shared" si="10"/>
        <v>58.13</v>
      </c>
      <c r="CR6" s="21">
        <f t="shared" si="10"/>
        <v>50.14</v>
      </c>
      <c r="CS6" s="21">
        <f t="shared" si="10"/>
        <v>54.83</v>
      </c>
      <c r="CT6" s="21">
        <f t="shared" si="10"/>
        <v>66.53</v>
      </c>
      <c r="CU6" s="21">
        <f t="shared" si="10"/>
        <v>52.35</v>
      </c>
      <c r="CV6" s="21">
        <f t="shared" si="10"/>
        <v>46.25</v>
      </c>
      <c r="CW6" s="20" t="str">
        <f>IF(CW7="","",IF(CW7="-","【-】","【"&amp;SUBSTITUTE(TEXT(CW7,"#,##0.00"),"-","△")&amp;"】"))</f>
        <v>【49.87】</v>
      </c>
      <c r="CX6" s="21">
        <f>IF(CX7="",NA(),CX7)</f>
        <v>91.96</v>
      </c>
      <c r="CY6" s="21">
        <f t="shared" ref="CY6:DG6" si="11">IF(CY7="",NA(),CY7)</f>
        <v>92.4</v>
      </c>
      <c r="CZ6" s="21">
        <f t="shared" si="11"/>
        <v>93.27</v>
      </c>
      <c r="DA6" s="21">
        <f t="shared" si="11"/>
        <v>94.02</v>
      </c>
      <c r="DB6" s="21">
        <f t="shared" si="11"/>
        <v>93.74</v>
      </c>
      <c r="DC6" s="21">
        <f t="shared" si="11"/>
        <v>84.98</v>
      </c>
      <c r="DD6" s="21">
        <f t="shared" si="11"/>
        <v>84.7</v>
      </c>
      <c r="DE6" s="21">
        <f t="shared" si="11"/>
        <v>84.67</v>
      </c>
      <c r="DF6" s="21">
        <f t="shared" si="11"/>
        <v>84.39</v>
      </c>
      <c r="DG6" s="21">
        <f t="shared" si="11"/>
        <v>83.96</v>
      </c>
      <c r="DH6" s="20" t="str">
        <f>IF(DH7="","",IF(DH7="-","【-】","【"&amp;SUBSTITUTE(TEXT(DH7,"#,##0.00"),"-","△")&amp;"】"))</f>
        <v>【87.54】</v>
      </c>
      <c r="DI6" s="21">
        <f>IF(DI7="",NA(),DI7)</f>
        <v>14.27</v>
      </c>
      <c r="DJ6" s="21">
        <f t="shared" ref="DJ6:DR6" si="12">IF(DJ7="",NA(),DJ7)</f>
        <v>17.32</v>
      </c>
      <c r="DK6" s="21">
        <f t="shared" si="12"/>
        <v>20.260000000000002</v>
      </c>
      <c r="DL6" s="21">
        <f t="shared" si="12"/>
        <v>23.09</v>
      </c>
      <c r="DM6" s="21">
        <f t="shared" si="12"/>
        <v>25.68</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243418</v>
      </c>
      <c r="D7" s="23">
        <v>46</v>
      </c>
      <c r="E7" s="23">
        <v>17</v>
      </c>
      <c r="F7" s="23">
        <v>5</v>
      </c>
      <c r="G7" s="23">
        <v>0</v>
      </c>
      <c r="H7" s="23" t="s">
        <v>96</v>
      </c>
      <c r="I7" s="23" t="s">
        <v>97</v>
      </c>
      <c r="J7" s="23" t="s">
        <v>98</v>
      </c>
      <c r="K7" s="23" t="s">
        <v>99</v>
      </c>
      <c r="L7" s="23" t="s">
        <v>100</v>
      </c>
      <c r="M7" s="23" t="s">
        <v>101</v>
      </c>
      <c r="N7" s="24" t="s">
        <v>102</v>
      </c>
      <c r="O7" s="24">
        <v>69.2</v>
      </c>
      <c r="P7" s="24">
        <v>7.84</v>
      </c>
      <c r="Q7" s="24">
        <v>93.64</v>
      </c>
      <c r="R7" s="24">
        <v>3146</v>
      </c>
      <c r="S7" s="24">
        <v>41056</v>
      </c>
      <c r="T7" s="24">
        <v>107.01</v>
      </c>
      <c r="U7" s="24">
        <v>383.67</v>
      </c>
      <c r="V7" s="24">
        <v>3210</v>
      </c>
      <c r="W7" s="24">
        <v>1.22</v>
      </c>
      <c r="X7" s="24">
        <v>2631.15</v>
      </c>
      <c r="Y7" s="24">
        <v>107.61</v>
      </c>
      <c r="Z7" s="24">
        <v>104.16</v>
      </c>
      <c r="AA7" s="24">
        <v>113.91</v>
      </c>
      <c r="AB7" s="24">
        <v>109.57</v>
      </c>
      <c r="AC7" s="24">
        <v>104.19</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110.01</v>
      </c>
      <c r="AV7" s="24">
        <v>116.98</v>
      </c>
      <c r="AW7" s="24">
        <v>133.02000000000001</v>
      </c>
      <c r="AX7" s="24">
        <v>123.97</v>
      </c>
      <c r="AY7" s="24">
        <v>99.35</v>
      </c>
      <c r="AZ7" s="24">
        <v>26.99</v>
      </c>
      <c r="BA7" s="24">
        <v>29.13</v>
      </c>
      <c r="BB7" s="24">
        <v>35.69</v>
      </c>
      <c r="BC7" s="24">
        <v>38.4</v>
      </c>
      <c r="BD7" s="24">
        <v>44.04</v>
      </c>
      <c r="BE7" s="24">
        <v>42.02</v>
      </c>
      <c r="BF7" s="24">
        <v>106.74</v>
      </c>
      <c r="BG7" s="24">
        <v>51.94</v>
      </c>
      <c r="BH7" s="24">
        <v>399.52</v>
      </c>
      <c r="BI7" s="24">
        <v>261.23</v>
      </c>
      <c r="BJ7" s="24">
        <v>114.26</v>
      </c>
      <c r="BK7" s="24">
        <v>826.83</v>
      </c>
      <c r="BL7" s="24">
        <v>867.83</v>
      </c>
      <c r="BM7" s="24">
        <v>791.76</v>
      </c>
      <c r="BN7" s="24">
        <v>900.82</v>
      </c>
      <c r="BO7" s="24">
        <v>839.21</v>
      </c>
      <c r="BP7" s="24">
        <v>785.1</v>
      </c>
      <c r="BQ7" s="24">
        <v>45.11</v>
      </c>
      <c r="BR7" s="24">
        <v>43.4</v>
      </c>
      <c r="BS7" s="24">
        <v>43.69</v>
      </c>
      <c r="BT7" s="24">
        <v>42.77</v>
      </c>
      <c r="BU7" s="24">
        <v>39.54</v>
      </c>
      <c r="BV7" s="24">
        <v>57.31</v>
      </c>
      <c r="BW7" s="24">
        <v>57.08</v>
      </c>
      <c r="BX7" s="24">
        <v>56.26</v>
      </c>
      <c r="BY7" s="24">
        <v>52.94</v>
      </c>
      <c r="BZ7" s="24">
        <v>52.05</v>
      </c>
      <c r="CA7" s="24">
        <v>56.93</v>
      </c>
      <c r="CB7" s="24">
        <v>329.63</v>
      </c>
      <c r="CC7" s="24">
        <v>342.19</v>
      </c>
      <c r="CD7" s="24">
        <v>341.35</v>
      </c>
      <c r="CE7" s="24">
        <v>349.26</v>
      </c>
      <c r="CF7" s="24">
        <v>378.97</v>
      </c>
      <c r="CG7" s="24">
        <v>273.52</v>
      </c>
      <c r="CH7" s="24">
        <v>274.99</v>
      </c>
      <c r="CI7" s="24">
        <v>282.08999999999997</v>
      </c>
      <c r="CJ7" s="24">
        <v>303.27999999999997</v>
      </c>
      <c r="CK7" s="24">
        <v>301.86</v>
      </c>
      <c r="CL7" s="24">
        <v>271.14999999999998</v>
      </c>
      <c r="CM7" s="24">
        <v>58.96</v>
      </c>
      <c r="CN7" s="24">
        <v>59.41</v>
      </c>
      <c r="CO7" s="24">
        <v>58.13</v>
      </c>
      <c r="CP7" s="24">
        <v>59.64</v>
      </c>
      <c r="CQ7" s="24">
        <v>58.13</v>
      </c>
      <c r="CR7" s="24">
        <v>50.14</v>
      </c>
      <c r="CS7" s="24">
        <v>54.83</v>
      </c>
      <c r="CT7" s="24">
        <v>66.53</v>
      </c>
      <c r="CU7" s="24">
        <v>52.35</v>
      </c>
      <c r="CV7" s="24">
        <v>46.25</v>
      </c>
      <c r="CW7" s="24">
        <v>49.87</v>
      </c>
      <c r="CX7" s="24">
        <v>91.96</v>
      </c>
      <c r="CY7" s="24">
        <v>92.4</v>
      </c>
      <c r="CZ7" s="24">
        <v>93.27</v>
      </c>
      <c r="DA7" s="24">
        <v>94.02</v>
      </c>
      <c r="DB7" s="24">
        <v>93.74</v>
      </c>
      <c r="DC7" s="24">
        <v>84.98</v>
      </c>
      <c r="DD7" s="24">
        <v>84.7</v>
      </c>
      <c r="DE7" s="24">
        <v>84.67</v>
      </c>
      <c r="DF7" s="24">
        <v>84.39</v>
      </c>
      <c r="DG7" s="24">
        <v>83.96</v>
      </c>
      <c r="DH7" s="24">
        <v>87.54</v>
      </c>
      <c r="DI7" s="24">
        <v>14.27</v>
      </c>
      <c r="DJ7" s="24">
        <v>17.32</v>
      </c>
      <c r="DK7" s="24">
        <v>20.260000000000002</v>
      </c>
      <c r="DL7" s="24">
        <v>23.09</v>
      </c>
      <c r="DM7" s="24">
        <v>25.68</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