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7_菰野町\"/>
    </mc:Choice>
  </mc:AlternateContent>
  <xr:revisionPtr revIDLastSave="0" documentId="13_ncr:1_{FBBD0989-418B-4C38-9012-E9AF98C883E3}" xr6:coauthVersionLast="47" xr6:coauthVersionMax="47" xr10:uidLastSave="{00000000-0000-0000-0000-000000000000}"/>
  <workbookProtection workbookAlgorithmName="SHA-512" workbookHashValue="zcLUgc4UCsQU7tEHIy0mQp+NdtuOMrmzmkMFHFBimIvQ5Opviwlkv8uvJBPOdzoaS1z7wHzLdkerFuK8lHg2Wg==" workbookSaltValue="ESbr8ySKPjTMTJMn4BAK9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F85" i="4"/>
  <c r="AL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<sst xmlns="http://schemas.openxmlformats.org/spreadsheetml/2006/main" count="236" uniqueCount="117">
  <si>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</si>
  <si>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</si>
  <si>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</si>
  <si>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</si>
  <si>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</si>
  <si>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</si>
  <si>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</si>
  <si>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</si>
  <si>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</si>
  <si>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</si>
  <si>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</si>
  <si>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</si>
  <si>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</si>
  <si>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</si>
  <si>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</si>
  <si>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</si>
  <si>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</si>
  <si>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</si>
  <si>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</si>
  <si>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</si>
  <si>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</si>
  <si>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</si>
  <si>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</si>
  <si>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</si>
  <si>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</si>
  <si>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</si>
  <si>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</si>
  <si>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</si>
  <si>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</si>
  <si>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</si>
  <si>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</si>
  <si>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</si>
  <si>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</si>
  <si>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</si>
  <si>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</si>
  <si>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</si>
  <si>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</si>
  <si>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</si>
  <si>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</si>
  <si>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</si>
  <si>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</si>
  <si>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</si>
  <si>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</si>
  <si>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</si>
  <si>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</si>
  <si>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</si>
  <si>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</si>
  <si>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</si>
  <si>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</si>
  <si>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</si>
  <si>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</si>
  <si>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</si>
  <si>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</si>
  <si>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</si>
  <si>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</si>
  <si>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</si>
  <si>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</si>
  <si>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</si>
  <si>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</si>
  <si>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</si>
  <si>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</si>
  <si>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</si>
  <si>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</si>
  <si>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</si>
  <si>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</si>
  <si>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</si>
  <si>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</si>
  <si>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</si>
  <si>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</si>
  <si>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</si>
  <si>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</si>
  <si>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</si>
  <si>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</si>
  <si>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</si>
  <si>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</si>
  <si>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</si>
  <si>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</si>
  <si>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</si>
  <si>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</si>
  <si>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</si>
  <si>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</si>
  <si>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</si>
  <si>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</si>
  <si>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</si>
  <si>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</si>
  <si>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</si>
  <si>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</si>
  <si>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</si>
  <si>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</si>
  <si>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</si>
  <si>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</si>
  <si>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</si>
  <si>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</si>
  <si>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</si>
  <si>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</si>
  <si>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</si>
  <si>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</si>
  <si>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</si>
  <si>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</si>
  <si>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</si>
  <si>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</si>
  <si>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</si>
  <si>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</si>
  <si>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</si>
  <si>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</si>
  <si>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</si>
  <si>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</si>
  <si>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</si>
  <si>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</si>
  <si>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</si>
  <si>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</si>
  <si>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</si>
  <si>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</si>
  <si>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</si>
  <si>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未普及地域の解消に向け事業中であるためで、企業債残高対事業規模比率の割合が今後も高くなる可能性がある。経費回収率や経常収支比率等の指数は健全度が高いものとなっているが、基準外繰入金により収支が保たれている状況である。
資金ベースにおいては高資本費対策費や資本費平準化債の借入れにより公債費負担の軽減を図る。高資本費対策費を基準内として繰入れていることにより汚水処理原価を抑えられ、区域拡大による使用料の増収、資本費平準化債の借入もあって経費回収率は類似団体を上回っ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199" eb="200">
      <t>ナド</t>
    </rPh>
    <phoneticPr fontId="4"/>
  </si>
  <si>
    <t xml:space="preserve">特定環境保全公共下水道は特に資本費において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10年概成を目途に引き続き区域の拡大を図りながら、マンホールの点検や腐食対策を行い施設の延命を図る。
</t>
  </si>
  <si>
    <t>当町は、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６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</si>
</sst>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4.8499999999999996</c:v>
                </c:pt>
                <c:pt idx="1">
                  <c:v>4.24</c:v>
                </c:pt>
                <c:pt idx="2">
                  <c:v>7.26</c:v>
                </c:pt>
                <c:pt idx="3">
                  <c:v>2.4500000000000002</c:v>
                </c:pt>
                <c:pt idx="4">
                  <c:v>2.35</c:v>
                </c:pt>
              </c:numCache>
            </c:numRef>
          </c:val>
          <c:extLst>
            <c:ext xmlns:c16="http://schemas.microsoft.com/office/drawing/2014/chart" uri="{C3380CC4-5D6E-409C-BE32-E72D297353CC}">
              <c16:uniqueId val="{00000000-3BDF-4616-98F8-B4681E38BE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BDF-4616-98F8-B4681E38BE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E-4458-AE1C-FE3606D49C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EEE-4458-AE1C-FE3606D49C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84.16</c:v>
                </c:pt>
                <c:pt idx="1">
                  <c:v>82.29</c:v>
                </c:pt>
                <c:pt idx="2">
                  <c:v>81.489999999999995</c:v>
                </c:pt>
                <c:pt idx="3">
                  <c:v>85.05</c:v>
                </c:pt>
                <c:pt idx="4">
                  <c:v>84.29</c:v>
                </c:pt>
              </c:numCache>
            </c:numRef>
          </c:val>
          <c:extLst>
            <c:ext xmlns:c16="http://schemas.microsoft.com/office/drawing/2014/chart" uri="{C3380CC4-5D6E-409C-BE32-E72D297353CC}">
              <c16:uniqueId val="{00000000-1AB3-4A0B-9137-E7426C1F48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AB3-4A0B-9137-E7426C1F48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102.28</c:v>
                </c:pt>
                <c:pt idx="1">
                  <c:v>107.16</c:v>
                </c:pt>
                <c:pt idx="2">
                  <c:v>108.34</c:v>
                </c:pt>
                <c:pt idx="3">
                  <c:v>105.81</c:v>
                </c:pt>
                <c:pt idx="4">
                  <c:v>103.38</c:v>
                </c:pt>
              </c:numCache>
            </c:numRef>
          </c:val>
          <c:extLst>
            <c:ext xmlns:c16="http://schemas.microsoft.com/office/drawing/2014/chart" uri="{C3380CC4-5D6E-409C-BE32-E72D297353CC}">
              <c16:uniqueId val="{00000000-A334-4AD9-9FF9-BBE4F2E431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A334-4AD9-9FF9-BBE4F2E431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7.37</c:v>
                </c:pt>
                <c:pt idx="1">
                  <c:v>8.8699999999999992</c:v>
                </c:pt>
                <c:pt idx="2">
                  <c:v>10.38</c:v>
                </c:pt>
                <c:pt idx="3">
                  <c:v>11.61</c:v>
                </c:pt>
                <c:pt idx="4">
                  <c:v>12.96</c:v>
                </c:pt>
              </c:numCache>
            </c:numRef>
          </c:val>
          <c:extLst>
            <c:ext xmlns:c16="http://schemas.microsoft.com/office/drawing/2014/chart" uri="{C3380CC4-5D6E-409C-BE32-E72D297353CC}">
              <c16:uniqueId val="{00000000-9CC1-4075-888C-CA19A2041B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CC1-4075-888C-CA19A2041B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6-4E83-93C0-726A5C706B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D26-4E83-93C0-726A5C706B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5-4F80-9004-E20BD0FC64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F05-4F80-9004-E20BD0FC64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96.98</c:v>
                </c:pt>
                <c:pt idx="1">
                  <c:v>97.95</c:v>
                </c:pt>
                <c:pt idx="2">
                  <c:v>104.95</c:v>
                </c:pt>
                <c:pt idx="3">
                  <c:v>117.78</c:v>
                </c:pt>
                <c:pt idx="4">
                  <c:v>114.67</c:v>
                </c:pt>
              </c:numCache>
            </c:numRef>
          </c:val>
          <c:extLst>
            <c:ext xmlns:c16="http://schemas.microsoft.com/office/drawing/2014/chart" uri="{C3380CC4-5D6E-409C-BE32-E72D297353CC}">
              <c16:uniqueId val="{00000000-A77B-46C5-BB63-9F889ADBF4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77B-46C5-BB63-9F889ADBF4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516.63</c:v>
                </c:pt>
                <c:pt idx="1">
                  <c:v>409.68</c:v>
                </c:pt>
                <c:pt idx="2">
                  <c:v>479.93</c:v>
                </c:pt>
                <c:pt idx="3">
                  <c:v>414.83</c:v>
                </c:pt>
                <c:pt idx="4">
                  <c:v>902.63</c:v>
                </c:pt>
              </c:numCache>
            </c:numRef>
          </c:val>
          <c:extLst>
            <c:ext xmlns:c16="http://schemas.microsoft.com/office/drawing/2014/chart" uri="{C3380CC4-5D6E-409C-BE32-E72D297353CC}">
              <c16:uniqueId val="{00000000-3AF3-4394-B657-5FA492A97D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AF3-4394-B657-5FA492A97D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93.34</c:v>
                </c:pt>
                <c:pt idx="3">
                  <c:v>100</c:v>
                </c:pt>
                <c:pt idx="4">
                  <c:v>100</c:v>
                </c:pt>
              </c:numCache>
            </c:numRef>
          </c:val>
          <c:extLst>
            <c:ext xmlns:c16="http://schemas.microsoft.com/office/drawing/2014/chart" uri="{C3380CC4-5D6E-409C-BE32-E72D297353CC}">
              <c16:uniqueId val="{00000000-361D-42F9-80CF-79CF5B2E0B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61D-42F9-80CF-79CF5B2E0B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150.31</c:v>
                </c:pt>
                <c:pt idx="1">
                  <c:v>150.09</c:v>
                </c:pt>
                <c:pt idx="2">
                  <c:v>160.76</c:v>
                </c:pt>
                <c:pt idx="3">
                  <c:v>150.01</c:v>
                </c:pt>
                <c:pt idx="4">
                  <c:v>150.03</c:v>
                </c:pt>
              </c:numCache>
            </c:numRef>
          </c:val>
          <c:extLst>
            <c:ext xmlns:c16="http://schemas.microsoft.com/office/drawing/2014/chart" uri="{C3380CC4-5D6E-409C-BE32-E72D297353CC}">
              <c16:uniqueId val="{00000000-C51C-479E-AE73-203346C43B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51C-479E-AE73-203346C43B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菰野町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41056</v>
      </c>
      <c r="AM8" s="41"/>
      <c r="AN8" s="41"/>
      <c r="AO8" s="41"/>
      <c r="AP8" s="41"/>
      <c r="AQ8" s="41"/>
      <c r="AR8" s="41"/>
      <c r="AS8" s="41"/>
      <c r="AT8" s="34">
        <f>データ!T6</f>
        <v>107.01</v>
      </c>
      <c r="AU8" s="34"/>
      <c r="AV8" s="34"/>
      <c r="AW8" s="34"/>
      <c r="AX8" s="34"/>
      <c r="AY8" s="34"/>
      <c r="AZ8" s="34"/>
      <c r="BA8" s="34"/>
      <c r="BB8" s="34">
        <f>データ!U6</f>
        <v>383.67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49.27</v>
      </c>
      <c r="J10" s="34"/>
      <c r="K10" s="34"/>
      <c r="L10" s="34"/>
      <c r="M10" s="34"/>
      <c r="N10" s="34"/>
      <c r="O10" s="34"/>
      <c r="P10" s="34">
        <f>データ!P6</f>
        <v>36.520000000000003</v>
      </c>
      <c r="Q10" s="34"/>
      <c r="R10" s="34"/>
      <c r="S10" s="34"/>
      <c r="T10" s="34"/>
      <c r="U10" s="34"/>
      <c r="V10" s="34"/>
      <c r="W10" s="34">
        <f>データ!Q6</f>
        <v>105.47</v>
      </c>
      <c r="X10" s="34"/>
      <c r="Y10" s="34"/>
      <c r="Z10" s="34"/>
      <c r="AA10" s="34"/>
      <c r="AB10" s="34"/>
      <c r="AC10" s="34"/>
      <c r="AD10" s="41">
        <f>データ!R6</f>
        <v>3146</v>
      </c>
      <c r="AE10" s="41"/>
      <c r="AF10" s="41"/>
      <c r="AG10" s="41"/>
      <c r="AH10" s="41"/>
      <c r="AI10" s="41"/>
      <c r="AJ10" s="41"/>
      <c r="AK10" s="2"/>
      <c r="AL10" s="41">
        <f>データ!V6</f>
        <v>14949</v>
      </c>
      <c r="AM10" s="41"/>
      <c r="AN10" s="41"/>
      <c r="AO10" s="41"/>
      <c r="AP10" s="41"/>
      <c r="AQ10" s="41"/>
      <c r="AR10" s="41"/>
      <c r="AS10" s="41"/>
      <c r="AT10" s="34">
        <f>データ!W6</f>
        <v>4.7699999999999996</v>
      </c>
      <c r="AU10" s="34"/>
      <c r="AV10" s="34"/>
      <c r="AW10" s="34"/>
      <c r="AX10" s="34"/>
      <c r="AY10" s="34"/>
      <c r="AZ10" s="34"/>
      <c r="BA10" s="34"/>
      <c r="BB10" s="34">
        <f>データ!X6</f>
        <v>3133.96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in8kah2F0yxGmwr/ExaCXp9mCqj/CZBFYPDN+wqoyEG+Bgbw51/PvHSW6z/cX3EvuN831PjhxyPnMxLRDcH8A==" saltValue="3SFgnkaoWS6nc/vlXGFL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243418</v>
      </c>
      <c r="D6" s="19">
        <f t="shared" si="3"/>
        <v>46</v>
      </c>
      <c r="E6" s="19">
        <f t="shared" si="3"/>
        <v>17</v>
      </c>
      <c r="F6" s="19">
        <f t="shared" si="3"/>
        <v>4</v>
      </c>
      <c r="G6" s="19">
        <f t="shared" si="3"/>
        <v>0</v>
      </c>
      <c r="H6" s="19" t="str">
        <f t="shared" si="3"/>
        <v>三重県　菰野町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49.27</v>
      </c>
      <c r="P6" s="20">
        <f t="shared" si="3"/>
        <v>36.520000000000003</v>
      </c>
      <c r="Q6" s="20">
        <f t="shared" si="3"/>
        <v>105.47</v>
      </c>
      <c r="R6" s="20">
        <f t="shared" si="3"/>
        <v>3146</v>
      </c>
      <c r="S6" s="20">
        <f t="shared" si="3"/>
        <v>41056</v>
      </c>
      <c r="T6" s="20">
        <f t="shared" si="3"/>
        <v>107.01</v>
      </c>
      <c r="U6" s="20">
        <f t="shared" si="3"/>
        <v>383.67</v>
      </c>
      <c r="V6" s="20">
        <f t="shared" si="3"/>
        <v>14949</v>
      </c>
      <c r="W6" s="20">
        <f t="shared" si="3"/>
        <v>4.7699999999999996</v>
      </c>
      <c r="X6" s="20">
        <f t="shared" si="3"/>
        <v>3133.96</v>
      </c>
      <c r="Y6" s="21">
        <f>IF(Y7="",NA(),Y7)</f>
        <v>102.28</v>
      </c>
      <c r="Z6" s="21">
        <f t="shared" ref="Z6:AH6" si="4">IF(Z7="",NA(),Z7)</f>
        <v>107.16</v>
      </c>
      <c r="AA6" s="21">
        <f t="shared" si="4"/>
        <v>108.34</v>
      </c>
      <c r="AB6" s="21">
        <f t="shared" si="4"/>
        <v>105.81</v>
      </c>
      <c r="AC6" s="21">
        <f t="shared" si="4"/>
        <v>103.38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96.98</v>
      </c>
      <c r="AV6" s="21">
        <f t="shared" ref="AV6:BD6" si="6">IF(AV7="",NA(),AV7)</f>
        <v>97.95</v>
      </c>
      <c r="AW6" s="21">
        <f t="shared" si="6"/>
        <v>104.95</v>
      </c>
      <c r="AX6" s="21">
        <f t="shared" si="6"/>
        <v>117.78</v>
      </c>
      <c r="AY6" s="21">
        <f t="shared" si="6"/>
        <v>114.67</v>
      </c>
      <c r="AZ6" s="21">
        <f t="shared" si="6"/>
        <v>47.72</v>
      </c>
      <c r="BA6" s="21">
        <f t="shared" si="6"/>
        <v>44.24</v>
      </c>
      <c r="BB6" s="21">
        <f t="shared" si="6"/>
        <v>43.07</v>
      </c>
      <c r="BC6" s="21">
        <f t="shared" si="6"/>
        <v>45.42</v>
      </c>
      <c r="BD6" s="21">
        <f t="shared" si="6"/>
        <v>50.63</v>
      </c>
      <c r="BE6" s="20" t="str">
        <f>IF(BE7="","",IF(BE7="-","【-】","【"&amp;SUBSTITUTE(TEXT(BE7,"#,##0.00"),"-","△")&amp;"】"))</f>
        <v>【48.91】</v>
      </c>
      <c r="BF6" s="21">
        <f>IF(BF7="",NA(),BF7)</f>
        <v>516.63</v>
      </c>
      <c r="BG6" s="21">
        <f t="shared" ref="BG6:BO6" si="7">IF(BG7="",NA(),BG7)</f>
        <v>409.68</v>
      </c>
      <c r="BH6" s="21">
        <f t="shared" si="7"/>
        <v>479.93</v>
      </c>
      <c r="BI6" s="21">
        <f t="shared" si="7"/>
        <v>414.83</v>
      </c>
      <c r="BJ6" s="21">
        <f t="shared" si="7"/>
        <v>902.63</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93.34</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150.31</v>
      </c>
      <c r="CC6" s="21">
        <f t="shared" ref="CC6:CK6" si="9">IF(CC7="",NA(),CC7)</f>
        <v>150.09</v>
      </c>
      <c r="CD6" s="21">
        <f t="shared" si="9"/>
        <v>160.76</v>
      </c>
      <c r="CE6" s="21">
        <f t="shared" si="9"/>
        <v>150.01</v>
      </c>
      <c r="CF6" s="21">
        <f t="shared" si="9"/>
        <v>150.03</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84.16</v>
      </c>
      <c r="CY6" s="21">
        <f t="shared" ref="CY6:DG6" si="11">IF(CY7="",NA(),CY7)</f>
        <v>82.29</v>
      </c>
      <c r="CZ6" s="21">
        <f t="shared" si="11"/>
        <v>81.489999999999995</v>
      </c>
      <c r="DA6" s="21">
        <f t="shared" si="11"/>
        <v>85.05</v>
      </c>
      <c r="DB6" s="21">
        <f t="shared" si="11"/>
        <v>84.29</v>
      </c>
      <c r="DC6" s="21">
        <f t="shared" si="11"/>
        <v>83.75</v>
      </c>
      <c r="DD6" s="21">
        <f t="shared" si="11"/>
        <v>84.19</v>
      </c>
      <c r="DE6" s="21">
        <f t="shared" si="11"/>
        <v>84.34</v>
      </c>
      <c r="DF6" s="21">
        <f t="shared" si="11"/>
        <v>84.34</v>
      </c>
      <c r="DG6" s="21">
        <f t="shared" si="11"/>
        <v>84.73</v>
      </c>
      <c r="DH6" s="20" t="str">
        <f>IF(DH7="","",IF(DH7="-","【-】","【"&amp;SUBSTITUTE(TEXT(DH7,"#,##0.00"),"-","△")&amp;"】"))</f>
        <v>【86.21】</v>
      </c>
      <c r="DI6" s="21">
        <f>IF(DI7="",NA(),DI7)</f>
        <v>7.37</v>
      </c>
      <c r="DJ6" s="21">
        <f t="shared" ref="DJ6:DR6" si="12">IF(DJ7="",NA(),DJ7)</f>
        <v>8.8699999999999992</v>
      </c>
      <c r="DK6" s="21">
        <f t="shared" si="12"/>
        <v>10.38</v>
      </c>
      <c r="DL6" s="21">
        <f t="shared" si="12"/>
        <v>11.61</v>
      </c>
      <c r="DM6" s="21">
        <f t="shared" si="12"/>
        <v>12.96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4.8499999999999996</v>
      </c>
      <c r="EF6" s="21">
        <f t="shared" ref="EF6:EN6" si="14">IF(EF7="",NA(),EF7)</f>
        <v>4.24</v>
      </c>
      <c r="EG6" s="21">
        <f t="shared" si="14"/>
        <v>7.26</v>
      </c>
      <c r="EH6" s="21">
        <f t="shared" si="14"/>
        <v>2.4500000000000002</v>
      </c>
      <c r="EI6" s="21">
        <f t="shared" si="14"/>
        <v>2.35</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243418</v>
      </c>
      <c r="D7" s="23">
        <v>46</v>
      </c>
      <c r="E7" s="23">
        <v>17</v>
      </c>
      <c r="F7" s="23">
        <v>4</v>
      </c>
      <c r="G7" s="23">
        <v>0</v>
      </c>
      <c r="H7" s="23" t="s">
        <v>96</v>
      </c>
      <c r="I7" s="23" t="s">
        <v>97</v>
      </c>
      <c r="J7" s="23" t="s">
        <v>98</v>
      </c>
      <c r="K7" s="23" t="s">
        <v>99</v>
      </c>
      <c r="L7" s="23" t="s">
        <v>100</v>
      </c>
      <c r="M7" s="23" t="s">
        <v>101</v>
      </c>
      <c r="N7" s="24" t="s">
        <v>102</v>
      </c>
      <c r="O7" s="24">
        <v>49.27</v>
      </c>
      <c r="P7" s="24">
        <v>36.520000000000003</v>
      </c>
      <c r="Q7" s="24">
        <v>105.47</v>
      </c>
      <c r="R7" s="24">
        <v>3146</v>
      </c>
      <c r="S7" s="24">
        <v>41056</v>
      </c>
      <c r="T7" s="24">
        <v>107.01</v>
      </c>
      <c r="U7" s="24">
        <v>383.67</v>
      </c>
      <c r="V7" s="24">
        <v>14949</v>
      </c>
      <c r="W7" s="24">
        <v>4.7699999999999996</v>
      </c>
      <c r="X7" s="24">
        <v>3133.96</v>
      </c>
      <c r="Y7" s="24">
        <v>102.28</v>
      </c>
      <c r="Z7" s="24">
        <v>107.16</v>
      </c>
      <c r="AA7" s="24">
        <v>108.34</v>
      </c>
      <c r="AB7" s="24">
        <v>105.81</v>
      </c>
      <c r="AC7" s="24">
        <v>103.38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96.98</v>
      </c>
      <c r="AV7" s="24">
        <v>97.95</v>
      </c>
      <c r="AW7" s="24">
        <v>104.95</v>
      </c>
      <c r="AX7" s="24">
        <v>117.78</v>
      </c>
      <c r="AY7" s="24">
        <v>114.67</v>
      </c>
      <c r="AZ7" s="24">
        <v>47.72</v>
      </c>
      <c r="BA7" s="24">
        <v>44.24</v>
      </c>
      <c r="BB7" s="24">
        <v>43.07</v>
      </c>
      <c r="BC7" s="24">
        <v>45.42</v>
      </c>
      <c r="BD7" s="24">
        <v>50.63</v>
      </c>
      <c r="BE7" s="24">
        <v>48.91</v>
      </c>
      <c r="BF7" s="24">
        <v>516.63</v>
      </c>
      <c r="BG7" s="24">
        <v>409.68</v>
      </c>
      <c r="BH7" s="24">
        <v>479.93</v>
      </c>
      <c r="BI7" s="24">
        <v>414.83</v>
      </c>
      <c r="BJ7" s="24">
        <v>902.63</v>
      </c>
      <c r="BK7" s="24">
        <v>1206.79</v>
      </c>
      <c r="BL7" s="24">
        <v>1258.43</v>
      </c>
      <c r="BM7" s="24">
        <v>1163.75</v>
      </c>
      <c r="BN7" s="24">
        <v>1195.47</v>
      </c>
      <c r="BO7" s="24">
        <v>1168.69</v>
      </c>
      <c r="BP7" s="24">
        <v>1156.82</v>
      </c>
      <c r="BQ7" s="24">
        <v>100</v>
      </c>
      <c r="BR7" s="24">
        <v>100</v>
      </c>
      <c r="BS7" s="24">
        <v>93.34</v>
      </c>
      <c r="BT7" s="24">
        <v>100</v>
      </c>
      <c r="BU7" s="24">
        <v>100</v>
      </c>
      <c r="BV7" s="24">
        <v>71.84</v>
      </c>
      <c r="BW7" s="24">
        <v>73.36</v>
      </c>
      <c r="BX7" s="24">
        <v>72.599999999999994</v>
      </c>
      <c r="BY7" s="24">
        <v>69.430000000000007</v>
      </c>
      <c r="BZ7" s="24">
        <v>70.709999999999994</v>
      </c>
      <c r="CA7" s="24">
        <v>75.33</v>
      </c>
      <c r="CB7" s="24">
        <v>150.31</v>
      </c>
      <c r="CC7" s="24">
        <v>150.09</v>
      </c>
      <c r="CD7" s="24">
        <v>160.76</v>
      </c>
      <c r="CE7" s="24">
        <v>150.01</v>
      </c>
      <c r="CF7" s="24">
        <v>150.03</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84.16</v>
      </c>
      <c r="CY7" s="24">
        <v>82.29</v>
      </c>
      <c r="CZ7" s="24">
        <v>81.489999999999995</v>
      </c>
      <c r="DA7" s="24">
        <v>85.05</v>
      </c>
      <c r="DB7" s="24">
        <v>84.29</v>
      </c>
      <c r="DC7" s="24">
        <v>83.75</v>
      </c>
      <c r="DD7" s="24">
        <v>84.19</v>
      </c>
      <c r="DE7" s="24">
        <v>84.34</v>
      </c>
      <c r="DF7" s="24">
        <v>84.34</v>
      </c>
      <c r="DG7" s="24">
        <v>84.73</v>
      </c>
      <c r="DH7" s="24">
        <v>86.21</v>
      </c>
      <c r="DI7" s="24">
        <v>7.37</v>
      </c>
      <c r="DJ7" s="24">
        <v>8.8699999999999992</v>
      </c>
      <c r="DK7" s="24">
        <v>10.38</v>
      </c>
      <c r="DL7" s="24">
        <v>11.61</v>
      </c>
      <c r="DM7" s="24">
        <v>12.96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4.8499999999999996</v>
      </c>
      <c r="EF7" s="24">
        <v>4.24</v>
      </c>
      <c r="EG7" s="24">
        <v>7.26</v>
      </c>
      <c r="EH7" s="24">
        <v>2.4500000000000002</v>
      </c>
      <c r="EI7" s="24">
        <v>2.35</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