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5_木曽岬町\"/>
    </mc:Choice>
  </mc:AlternateContent>
  <xr:revisionPtr revIDLastSave="0" documentId="13_ncr:1_{C2E7A64B-21E0-4E30-859E-BBEC284AFF41}" xr6:coauthVersionLast="47" xr6:coauthVersionMax="47" xr10:uidLastSave="{00000000-0000-0000-0000-000000000000}"/>
  <workbookProtection workbookAlgorithmName="SHA-512" workbookHashValue="PqdQrdBzpGnYNxvaE5psgZPvyXMbBMAPWjO0Zal53G2HVmelalA2d34AlfKVwGtnvUZarF/BDgOc01/buJJ28Q==" workbookSaltValue="ZzgaEkiIrMs/XXhdKQoetg=="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<sst xmlns="http://schemas.openxmlformats.org/spreadsheetml/2006/main" count="236" uniqueCount="120">
  <si>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</si>
  <si>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</si>
  <si>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</si>
  <si>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</si>
  <si>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</si>
  <si>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</si>
  <si>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</si>
  <si>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</si>
  <si>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</si>
  <si>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</si>
  <si>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</si>
  <si>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</si>
  <si>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</si>
  <si>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</si>
  <si>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</si>
  <si>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</si>
  <si>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</si>
  <si>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</si>
  <si>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</si>
  <si>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</si>
  <si>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</si>
  <si>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</si>
  <si>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</si>
  <si>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</si>
  <si>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</si>
  <si>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</si>
  <si>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</si>
  <si>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</si>
  <si>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</si>
  <si>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</si>
  <si>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</si>
  <si>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</si>
  <si>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</si>
  <si>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</si>
  <si>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</si>
  <si>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</si>
  <si>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</si>
  <si>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</si>
  <si>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</si>
  <si>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</si>
  <si>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</si>
  <si>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</si>
  <si>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</si>
  <si>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</si>
  <si>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</si>
  <si>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</si>
  <si>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</si>
  <si>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</si>
  <si>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</si>
  <si>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</si>
  <si>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</si>
  <si>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</si>
  <si>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</si>
  <si>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</si>
  <si>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</si>
  <si>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</si>
  <si>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</si>
  <si>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</si>
  <si>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</si>
  <si>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</si>
  <si>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</si>
  <si>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</si>
  <si>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</si>
  <si>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</si>
  <si>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</si>
  <si>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</si>
  <si>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</si>
  <si>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</si>
  <si>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</si>
  <si>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</si>
  <si>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</si>
  <si>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</si>
  <si>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</si>
  <si>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</si>
  <si>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</si>
  <si>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</si>
  <si>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</si>
  <si>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</si>
  <si>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</si>
  <si>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</si>
  <si>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</si>
  <si>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</si>
  <si>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</si>
  <si>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</si>
  <si>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</si>
  <si>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</si>
  <si>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</si>
  <si>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</si>
  <si>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</si>
  <si>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</si>
  <si>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</si>
  <si>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</si>
  <si>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</si>
  <si>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</si>
  <si>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</si>
  <si>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</si>
  <si>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</si>
  <si>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</si>
  <si>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</si>
  <si>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</si>
  <si>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</si>
  <si>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</si>
  <si>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</si>
  <si>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</si>
  <si>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</si>
  <si>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</si>
  <si>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</si>
  <si>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</si>
  <si>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</si>
  <si>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</si>
  <si>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</si>
  <si>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</si>
  <si>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</si>
  <si>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</si>
  <si>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</si>
  <si>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</si>
  <si>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</si>
  <si>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当町の下水道は布設開始から約30年経過しており、ストックマネジメント計画に基づき、計画的な更新が必要である。</t>
    <phoneticPr fontId="4"/>
  </si>
  <si>
    <t>　町内における下水道事業については、完了となっており、今後人口減少が予想される中、施設更新等新たな投資が求められ、統廃合を含めた施設の維持管理及び財源確保が重要な課題である。</t>
    <phoneticPr fontId="4"/>
  </si>
  <si>
    <t>①令和5年度は法適化に伴う打ち切り決算により100％を上回っているが、実際は使用料以外（一般会計）の収入に依存している。
④類似団体と比較して低く抑えられている。
⑤類似団体と比較して低い数値で推移しており、使用料以外（一般会計）の収入に依存している割合が高いといえる。
⑥類似団体と比較して同等の数値となっている。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一方、収益的収支比率や経費回収率から見ると下水道使用料以外の収入に依存している割合が大きいため、令和2年度分からの使用料改定を行った。
　使用料の改定については、令和6年度に再検討を開始し、現在も検討中である。</t>
    <rPh sb="27" eb="28">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</si>
</sst>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DB-430B-AD87-38F9333621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07DB-430B-AD87-38F9333621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4.62</c:v>
                </c:pt>
                <c:pt idx="1">
                  <c:v>7.6</c:v>
                </c:pt>
                <c:pt idx="2">
                  <c:v>7.2</c:v>
                </c:pt>
                <c:pt idx="3">
                  <c:v>7.08</c:v>
                </c:pt>
                <c:pt idx="4">
                  <c:v>7.2</c:v>
                </c:pt>
              </c:numCache>
            </c:numRef>
          </c:val>
          <c:extLst>
            <c:ext xmlns:c16="http://schemas.microsoft.com/office/drawing/2014/chart" uri="{C3380CC4-5D6E-409C-BE32-E72D297353CC}">
              <c16:uniqueId val="{00000000-B528-465A-83DA-A2912DCB86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B528-465A-83DA-A2912DCB86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96.07</c:v>
                </c:pt>
                <c:pt idx="1">
                  <c:v>97.57</c:v>
                </c:pt>
                <c:pt idx="2">
                  <c:v>97.51</c:v>
                </c:pt>
                <c:pt idx="3">
                  <c:v>98.04</c:v>
                </c:pt>
                <c:pt idx="4">
                  <c:v>98.2</c:v>
                </c:pt>
              </c:numCache>
            </c:numRef>
          </c:val>
          <c:extLst>
            <c:ext xmlns:c16="http://schemas.microsoft.com/office/drawing/2014/chart" uri="{C3380CC4-5D6E-409C-BE32-E72D297353CC}">
              <c16:uniqueId val="{00000000-99C2-4C9E-AB38-D3C8F2DB57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9C2-4C9E-AB38-D3C8F2DB57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83.98</c:v>
                </c:pt>
                <c:pt idx="1">
                  <c:v>80.22</c:v>
                </c:pt>
                <c:pt idx="2">
                  <c:v>84</c:v>
                </c:pt>
                <c:pt idx="3">
                  <c:v>88.44</c:v>
                </c:pt>
                <c:pt idx="4">
                  <c:v>107.74</c:v>
                </c:pt>
              </c:numCache>
            </c:numRef>
          </c:val>
          <c:extLst>
            <c:ext xmlns:c16="http://schemas.microsoft.com/office/drawing/2014/chart" uri="{C3380CC4-5D6E-409C-BE32-E72D297353CC}">
              <c16:uniqueId val="{00000000-8470-450B-96C2-76618ED683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0-450B-96C2-76618ED683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04-4037-A678-1DCB69A035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04-4037-A678-1DCB69A035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C-4C42-8F47-1B599694E3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C-4C42-8F47-1B599694E3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6-41CF-BDE2-247188AFAC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6-41CF-BDE2-247188AFAC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F-4F12-849A-C59041BCDF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F-4F12-849A-C59041BCDF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1-405F-902F-80D4596830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011-405F-902F-80D4596830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39.729999999999997</c:v>
                </c:pt>
                <c:pt idx="1">
                  <c:v>49.57</c:v>
                </c:pt>
                <c:pt idx="2">
                  <c:v>55.07</c:v>
                </c:pt>
                <c:pt idx="3">
                  <c:v>52.02</c:v>
                </c:pt>
                <c:pt idx="4">
                  <c:v>57.44</c:v>
                </c:pt>
              </c:numCache>
            </c:numRef>
          </c:val>
          <c:extLst>
            <c:ext xmlns:c16="http://schemas.microsoft.com/office/drawing/2014/chart" uri="{C3380CC4-5D6E-409C-BE32-E72D297353CC}">
              <c16:uniqueId val="{00000000-30C3-4F91-AA33-318C0EE4C6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0C3-4F91-AA33-318C0EE4C6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245.66</c:v>
                </c:pt>
                <c:pt idx="1">
                  <c:v>244.55</c:v>
                </c:pt>
                <c:pt idx="2">
                  <c:v>213.26</c:v>
                </c:pt>
                <c:pt idx="3">
                  <c:v>227.65</c:v>
                </c:pt>
                <c:pt idx="4">
                  <c:v>198.37</c:v>
                </c:pt>
              </c:numCache>
            </c:numRef>
          </c:val>
          <c:extLst>
            <c:ext xmlns:c16="http://schemas.microsoft.com/office/drawing/2014/chart" uri="{C3380CC4-5D6E-409C-BE32-E72D297353CC}">
              <c16:uniqueId val="{00000000-3162-47F2-BA2D-A4E24B4E20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3162-47F2-BA2D-A4E24B4E20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木曽岬町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5939</v>
      </c>
      <c r="AM8" s="45"/>
      <c r="AN8" s="45"/>
      <c r="AO8" s="45"/>
      <c r="AP8" s="45"/>
      <c r="AQ8" s="45"/>
      <c r="AR8" s="45"/>
      <c r="AS8" s="45"/>
      <c r="AT8" s="44">
        <f>データ!T6</f>
        <v>15.74</v>
      </c>
      <c r="AU8" s="44"/>
      <c r="AV8" s="44"/>
      <c r="AW8" s="44"/>
      <c r="AX8" s="44"/>
      <c r="AY8" s="44"/>
      <c r="AZ8" s="44"/>
      <c r="BA8" s="44"/>
      <c r="BB8" s="44">
        <f>データ!U6</f>
        <v>377.32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9.39</v>
      </c>
      <c r="Q10" s="44"/>
      <c r="R10" s="44"/>
      <c r="S10" s="44"/>
      <c r="T10" s="44"/>
      <c r="U10" s="44"/>
      <c r="V10" s="44"/>
      <c r="W10" s="44">
        <f>データ!Q6</f>
        <v>97.9</v>
      </c>
      <c r="X10" s="44"/>
      <c r="Y10" s="44"/>
      <c r="Z10" s="44"/>
      <c r="AA10" s="44"/>
      <c r="AB10" s="44"/>
      <c r="AC10" s="44"/>
      <c r="AD10" s="45">
        <f>データ!R6</f>
        <v>2002</v>
      </c>
      <c r="AE10" s="45"/>
      <c r="AF10" s="45"/>
      <c r="AG10" s="45"/>
      <c r="AH10" s="45"/>
      <c r="AI10" s="45"/>
      <c r="AJ10" s="45"/>
      <c r="AK10" s="2"/>
      <c r="AL10" s="45">
        <f>データ!V6</f>
        <v>557</v>
      </c>
      <c r="AM10" s="45"/>
      <c r="AN10" s="45"/>
      <c r="AO10" s="45"/>
      <c r="AP10" s="45"/>
      <c r="AQ10" s="45"/>
      <c r="AR10" s="45"/>
      <c r="AS10" s="45"/>
      <c r="AT10" s="44">
        <f>データ!W6</f>
        <v>0.41</v>
      </c>
      <c r="AU10" s="44"/>
      <c r="AV10" s="44"/>
      <c r="AW10" s="44"/>
      <c r="AX10" s="44"/>
      <c r="AY10" s="44"/>
      <c r="AZ10" s="44"/>
      <c r="BA10" s="44"/>
      <c r="BB10" s="44">
        <f>データ!X6</f>
        <v>1358.54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44</v>
      </c>
      <c r="O86" s="12" t="str">
        <f>データ!EO6</f>
        <v>【0.11】</v>
      </c>
    </row>
  </sheetData>
  <sheetProtection algorithmName="SHA-512" hashValue="WjYzM6DtI8IDlmQBhI9Xl8u3EuzmgADYyLRqsp/IdJ+r4qlZQ0h6KxU0AZCigAJ/6lmLX/21ihQrlmUYnmmx/w==" saltValue="ipab9+hcpEFfJ+zm5t0K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243035</v>
      </c>
      <c r="D6" s="19">
        <f t="shared" si="3"/>
        <v>47</v>
      </c>
      <c r="E6" s="19">
        <f t="shared" si="3"/>
        <v>17</v>
      </c>
      <c r="F6" s="19">
        <f t="shared" si="3"/>
        <v>4</v>
      </c>
      <c r="G6" s="19">
        <f t="shared" si="3"/>
        <v>0</v>
      </c>
      <c r="H6" s="19" t="str">
        <f t="shared" si="3"/>
        <v>三重県　木曽岬町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9.39</v>
      </c>
      <c r="Q6" s="20">
        <f t="shared" si="3"/>
        <v>97.9</v>
      </c>
      <c r="R6" s="20">
        <f t="shared" si="3"/>
        <v>2002</v>
      </c>
      <c r="S6" s="20">
        <f t="shared" si="3"/>
        <v>5939</v>
      </c>
      <c r="T6" s="20">
        <f t="shared" si="3"/>
        <v>15.74</v>
      </c>
      <c r="U6" s="20">
        <f t="shared" si="3"/>
        <v>377.32</v>
      </c>
      <c r="V6" s="20">
        <f t="shared" si="3"/>
        <v>557</v>
      </c>
      <c r="W6" s="20">
        <f t="shared" si="3"/>
        <v>0.41</v>
      </c>
      <c r="X6" s="20">
        <f t="shared" si="3"/>
        <v>1358.54</v>
      </c>
      <c r="Y6" s="21">
        <f>IF(Y7="",NA(),Y7)</f>
        <v>83.98</v>
      </c>
      <c r="Z6" s="21">
        <f t="shared" ref="Z6:AH6" si="4">IF(Z7="",NA(),Z7)</f>
        <v>80.22</v>
      </c>
      <c r="AA6" s="21">
        <f t="shared" si="4"/>
        <v>84</v>
      </c>
      <c r="AB6" s="21">
        <f t="shared" si="4"/>
        <v>88.44</v>
      </c>
      <c r="AC6" s="21">
        <f t="shared" si="4"/>
        <v>107.74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39.729999999999997</v>
      </c>
      <c r="BR6" s="21">
        <f t="shared" ref="BR6:BZ6" si="8">IF(BR7="",NA(),BR7)</f>
        <v>49.57</v>
      </c>
      <c r="BS6" s="21">
        <f t="shared" si="8"/>
        <v>55.07</v>
      </c>
      <c r="BT6" s="21">
        <f t="shared" si="8"/>
        <v>52.02</v>
      </c>
      <c r="BU6" s="21">
        <f t="shared" si="8"/>
        <v>57.44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245.66</v>
      </c>
      <c r="CC6" s="21">
        <f t="shared" ref="CC6:CK6" si="9">IF(CC7="",NA(),CC7)</f>
        <v>244.55</v>
      </c>
      <c r="CD6" s="21">
        <f t="shared" si="9"/>
        <v>213.26</v>
      </c>
      <c r="CE6" s="21">
        <f t="shared" si="9"/>
        <v>227.65</v>
      </c>
      <c r="CF6" s="21">
        <f t="shared" si="9"/>
        <v>198.37</v>
      </c>
      <c r="CG6" s="21">
        <f t="shared" si="9"/>
        <v>228.47</v>
      </c>
      <c r="CH6" s="21">
        <f t="shared" si="9"/>
        <v>224.88</v>
      </c>
      <c r="CI6" s="21">
        <f t="shared" si="9"/>
        <v>228.64</v>
      </c>
      <c r="CJ6" s="21">
        <f t="shared" si="9"/>
        <v>239.46</v>
      </c>
      <c r="CK6" s="21">
        <f t="shared" si="9"/>
        <v>233.15</v>
      </c>
      <c r="CL6" s="20" t="str">
        <f>IF(CL7="","",IF(CL7="-","【-】","【"&amp;SUBSTITUTE(TEXT(CL7,"#,##0.00"),"-","△")&amp;"】"))</f>
        <v>【215.73】</v>
      </c>
      <c r="CM6" s="21">
        <f>IF(CM7="",NA(),CM7)</f>
        <v>4.62</v>
      </c>
      <c r="CN6" s="21">
        <f t="shared" ref="CN6:CV6" si="10">IF(CN7="",NA(),CN7)</f>
        <v>7.6</v>
      </c>
      <c r="CO6" s="21">
        <f t="shared" si="10"/>
        <v>7.2</v>
      </c>
      <c r="CP6" s="21">
        <f t="shared" si="10"/>
        <v>7.08</v>
      </c>
      <c r="CQ6" s="21">
        <f t="shared" si="10"/>
        <v>7.2</v>
      </c>
      <c r="CR6" s="21">
        <f t="shared" si="10"/>
        <v>42.47</v>
      </c>
      <c r="CS6" s="21">
        <f t="shared" si="10"/>
        <v>42.4</v>
      </c>
      <c r="CT6" s="21">
        <f t="shared" si="10"/>
        <v>42.28</v>
      </c>
      <c r="CU6" s="21">
        <f t="shared" si="10"/>
        <v>41.06</v>
      </c>
      <c r="CV6" s="21">
        <f t="shared" si="10"/>
        <v>42.09</v>
      </c>
      <c r="CW6" s="20" t="str">
        <f>IF(CW7="","",IF(CW7="-","【-】","【"&amp;SUBSTITUTE(TEXT(CW7,"#,##0.00"),"-","△")&amp;"】"))</f>
        <v>【43.28】</v>
      </c>
      <c r="CX6" s="21">
        <f>IF(CX7="",NA(),CX7)</f>
        <v>96.07</v>
      </c>
      <c r="CY6" s="21">
        <f t="shared" ref="CY6:DG6" si="11">IF(CY7="",NA(),CY7)</f>
        <v>97.57</v>
      </c>
      <c r="CZ6" s="21">
        <f t="shared" si="11"/>
        <v>97.51</v>
      </c>
      <c r="DA6" s="21">
        <f t="shared" si="11"/>
        <v>98.04</v>
      </c>
      <c r="DB6" s="21">
        <f t="shared" si="11"/>
        <v>98.2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243035</v>
      </c>
      <c r="D7" s="23">
        <v>47</v>
      </c>
      <c r="E7" s="23">
        <v>17</v>
      </c>
      <c r="F7" s="23">
        <v>4</v>
      </c>
      <c r="G7" s="23">
        <v>0</v>
      </c>
      <c r="H7" s="23" t="s">
        <v>98</v>
      </c>
      <c r="I7" s="23" t="s">
        <v>99</v>
      </c>
      <c r="J7" s="23" t="s">
        <v>100</v>
      </c>
      <c r="K7" s="23" t="s">
        <v>101</v>
      </c>
      <c r="L7" s="23" t="s">
        <v>102</v>
      </c>
      <c r="M7" s="23" t="s">
        <v>103</v>
      </c>
      <c r="N7" s="24" t="s">
        <v>104</v>
      </c>
      <c r="O7" s="24" t="s">
        <v>105</v>
      </c>
      <c r="P7" s="24">
        <v>9.39</v>
      </c>
      <c r="Q7" s="24">
        <v>97.9</v>
      </c>
      <c r="R7" s="24">
        <v>2002</v>
      </c>
      <c r="S7" s="24">
        <v>5939</v>
      </c>
      <c r="T7" s="24">
        <v>15.74</v>
      </c>
      <c r="U7" s="24">
        <v>377.32</v>
      </c>
      <c r="V7" s="24">
        <v>557</v>
      </c>
      <c r="W7" s="24">
        <v>0.41</v>
      </c>
      <c r="X7" s="24">
        <v>1358.54</v>
      </c>
      <c r="Y7" s="24">
        <v>83.98</v>
      </c>
      <c r="Z7" s="24">
        <v>80.22</v>
      </c>
      <c r="AA7" s="24">
        <v>84</v>
      </c>
      <c r="AB7" s="24">
        <v>88.44</v>
      </c>
      <c r="AC7" s="24">
        <v>107.74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39.729999999999997</v>
      </c>
      <c r="BR7" s="24">
        <v>49.57</v>
      </c>
      <c r="BS7" s="24">
        <v>55.07</v>
      </c>
      <c r="BT7" s="24">
        <v>52.02</v>
      </c>
      <c r="BU7" s="24">
        <v>57.44</v>
      </c>
      <c r="BV7" s="24">
        <v>71.84</v>
      </c>
      <c r="BW7" s="24">
        <v>73.36</v>
      </c>
      <c r="BX7" s="24">
        <v>72.599999999999994</v>
      </c>
      <c r="BY7" s="24">
        <v>69.430000000000007</v>
      </c>
      <c r="BZ7" s="24">
        <v>70.709999999999994</v>
      </c>
      <c r="CA7" s="24">
        <v>75.33</v>
      </c>
      <c r="CB7" s="24">
        <v>245.66</v>
      </c>
      <c r="CC7" s="24">
        <v>244.55</v>
      </c>
      <c r="CD7" s="24">
        <v>213.26</v>
      </c>
      <c r="CE7" s="24">
        <v>227.65</v>
      </c>
      <c r="CF7" s="24">
        <v>198.37</v>
      </c>
      <c r="CG7" s="24">
        <v>228.47</v>
      </c>
      <c r="CH7" s="24">
        <v>224.88</v>
      </c>
      <c r="CI7" s="24">
        <v>228.64</v>
      </c>
      <c r="CJ7" s="24">
        <v>239.46</v>
      </c>
      <c r="CK7" s="24">
        <v>233.15</v>
      </c>
      <c r="CL7" s="24">
        <v>215.73</v>
      </c>
      <c r="CM7" s="24">
        <v>4.62</v>
      </c>
      <c r="CN7" s="24">
        <v>7.6</v>
      </c>
      <c r="CO7" s="24">
        <v>7.2</v>
      </c>
      <c r="CP7" s="24">
        <v>7.08</v>
      </c>
      <c r="CQ7" s="24">
        <v>7.2</v>
      </c>
      <c r="CR7" s="24">
        <v>42.47</v>
      </c>
      <c r="CS7" s="24">
        <v>42.4</v>
      </c>
      <c r="CT7" s="24">
        <v>42.28</v>
      </c>
      <c r="CU7" s="24">
        <v>41.06</v>
      </c>
      <c r="CV7" s="24">
        <v>42.09</v>
      </c>
      <c r="CW7" s="24">
        <v>43.28</v>
      </c>
      <c r="CX7" s="24">
        <v>96.07</v>
      </c>
      <c r="CY7" s="24">
        <v>97.57</v>
      </c>
      <c r="CZ7" s="24">
        <v>97.51</v>
      </c>
      <c r="DA7" s="24">
        <v>98.04</v>
      </c>
      <c r="DB7" s="24">
        <v>98.2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