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7FB42049-2B85-43E4-9DF3-B16AA25A920D}" xr6:coauthVersionLast="47" xr6:coauthVersionMax="47" xr10:uidLastSave="{00000000-0000-0000-0000-000000000000}"/>
  <workbookProtection workbookAlgorithmName="SHA-512" workbookHashValue="zQuWyLwQwHwe6vGN4sxjmJN8wGi103vWwfN1wU/P4WhZXTN85MollX6Vo6/PIqtr19RjZ9QTlf6kHuAnDkieaQ==" workbookSaltValue="bqL+SgWyYCoHCG24fY4ck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F85" i="4"/>
  <c r="I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<sst xmlns="http://schemas.openxmlformats.org/spreadsheetml/2006/main" count="231" uniqueCount="117">
  <si>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</si>
  <si>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</si>
  <si>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</si>
  <si>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</si>
  <si>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</si>
  <si>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</si>
  <si>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</si>
  <si>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</si>
  <si>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</si>
  <si>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</si>
  <si>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</si>
  <si>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</si>
  <si>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</si>
  <si>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</si>
  <si>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</si>
  <si>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</si>
  <si>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</si>
  <si>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</si>
  <si>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</si>
  <si>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</si>
  <si>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</si>
  <si>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</si>
  <si>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</si>
  <si>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</si>
  <si>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</si>
  <si>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</si>
  <si>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</si>
  <si>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</si>
  <si>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</si>
  <si>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</si>
  <si>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</si>
  <si>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</si>
  <si>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</si>
  <si>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</si>
  <si>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</si>
  <si>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</si>
  <si>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</si>
  <si>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</si>
  <si>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</si>
  <si>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</si>
  <si>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</si>
  <si>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</si>
  <si>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</si>
  <si>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</si>
  <si>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</si>
  <si>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</si>
  <si>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</si>
  <si>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</si>
  <si>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</si>
  <si>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</si>
  <si>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</si>
  <si>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</si>
  <si>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</si>
  <si>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</si>
  <si>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</si>
  <si>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</si>
  <si>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</si>
  <si>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</si>
  <si>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</si>
  <si>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</si>
  <si>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</si>
  <si>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</si>
  <si>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</si>
  <si>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</si>
  <si>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</si>
  <si>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</si>
  <si>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</si>
  <si>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</si>
  <si>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</si>
  <si>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</si>
  <si>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</si>
  <si>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</si>
  <si>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</si>
  <si>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</si>
  <si>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</si>
  <si>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</si>
  <si>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</si>
  <si>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</si>
  <si>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</si>
  <si>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</si>
  <si>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</si>
  <si>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</si>
  <si>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</si>
  <si>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</si>
  <si>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</si>
  <si>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</si>
  <si>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</si>
  <si>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</si>
  <si>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</si>
  <si>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</si>
  <si>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</si>
  <si>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</si>
  <si>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</si>
  <si>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</si>
  <si>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</si>
  <si>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</si>
  <si>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</si>
  <si>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</si>
  <si>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</si>
  <si>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</si>
  <si>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</si>
  <si>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</si>
  <si>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</si>
  <si>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</si>
  <si>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</si>
  <si>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</si>
  <si>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</si>
  <si>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</si>
  <si>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</si>
  <si>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</si>
  <si>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</si>
  <si>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</si>
  <si>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</si>
  <si>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</si>
  <si>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100％以上であり、単年度収支としては黒字を維持しているが、実態は一般会計繰入金に依存しており、今後、老朽化施設の改築更新費等の増加が見込まれることから、その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汚水処理費が使用料により賄われていない状況のため、適正な使用料金収入の確保と汚水処理費の削減の両面からの対策が必要である。
　施設利用率については、類似団体平均値をやや上回っているが、人口減少等による社会情勢の変化に合わせ、処理場の統廃合やダウンサイジング等による施設運営の効率化を図る必要がある。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t>
    <rPh sb="30" eb="32">
      <t>イジ</t>
    </rPh>
    <rPh sb="221" eb="223">
      <t>シタマワ</t>
    </rPh>
    <rPh sb="228" eb="230">
      <t>オスイ</t>
    </rPh>
    <rPh sb="230" eb="232">
      <t>ショリ</t>
    </rPh>
    <rPh sb="232" eb="233">
      <t>ヒ</t>
    </rPh>
    <rPh sb="362" eb="364">
      <t>ウンエイ</t>
    </rPh>
    <rPh sb="369" eb="370">
      <t>ハカ</t>
    </rPh>
    <phoneticPr fontId="4"/>
  </si>
  <si>
    <t>　本市として農業集落排水事業の面整備は令和２年度をもって完了となったことから、今後、既存施設の維持管理と更新が事業の中心となっていく。　
　最も古い処理区では供用開始から36年を経過している等、老朽化施設が多く、施設の改築更新に多額の費用が必要となること、また、小規模の処理区が点在することによる非効率性などの課題を抱えている。
　このため、使用料収入で維持管理費が賄えていない状況であり、経営は今後さらに困難になっていくと予想される。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1" eb="3">
      <t>ホンシ</t>
    </rPh>
    <rPh sb="6" eb="8">
      <t>ノウギョウ</t>
    </rPh>
    <rPh sb="8" eb="10">
      <t>シュウラク</t>
    </rPh>
    <rPh sb="10" eb="12">
      <t>ハイスイ</t>
    </rPh>
    <rPh sb="12" eb="14">
      <t>ジギョウ</t>
    </rPh>
    <rPh sb="15" eb="16">
      <t>メン</t>
    </rPh>
    <rPh sb="16" eb="18">
      <t>セイビ</t>
    </rPh>
    <rPh sb="19" eb="21">
      <t>レイワ</t>
    </rPh>
    <rPh sb="22" eb="24">
      <t>ネンド</t>
    </rPh>
    <rPh sb="28" eb="30">
      <t>カンリョウ</t>
    </rPh>
    <rPh sb="39" eb="41">
      <t>コンゴ</t>
    </rPh>
    <rPh sb="55" eb="57">
      <t>ジギョウ</t>
    </rPh>
    <rPh sb="58" eb="60">
      <t>チュウシン</t>
    </rPh>
    <rPh sb="95" eb="96">
      <t>トウ</t>
    </rPh>
    <rPh sb="97" eb="100">
      <t>ロウキュウカ</t>
    </rPh>
    <rPh sb="100" eb="102">
      <t>シセツ</t>
    </rPh>
    <rPh sb="103" eb="104">
      <t>オオ</t>
    </rPh>
    <rPh sb="224" eb="226">
      <t>ジョウキョウ</t>
    </rPh>
    <rPh sb="227" eb="228">
      <t>フ</t>
    </rPh>
    <phoneticPr fontId="4"/>
  </si>
  <si>
    <t>　現状では法定耐用年数を超えた老朽化管渠がないため、改修のみの実施となっている。
　資産の老朽化度合を示す有形固定資産減価償却率は、令和２年度に新規供用開始した処理区もあり、事業全体としては類似団体平均値より低い値であるが、市内27処理区のうち23処理区が供用開始から17年以上経過しており、処理施設の機械・電気設備などの改修や更新時期を迎えている。
　このため、処理施設の統廃合計画と調整を図りながら、人口減少時代に合った適正規模での改築更新を進めていく必要がある。</t>
    <rPh sb="66" eb="68">
      <t>レイワ</t>
    </rPh>
    <rPh sb="69" eb="71">
      <t>ネンド</t>
    </rPh>
    <rPh sb="72" eb="74">
      <t>シンキ</t>
    </rPh>
    <rPh sb="74" eb="76">
      <t>キョウヨウ</t>
    </rPh>
    <rPh sb="76" eb="78">
      <t>カイシ</t>
    </rPh>
    <rPh sb="80" eb="82">
      <t>ショリ</t>
    </rPh>
    <rPh sb="82" eb="83">
      <t>ク</t>
    </rPh>
    <rPh sb="87" eb="89">
      <t>ジギョウ</t>
    </rPh>
    <rPh sb="89" eb="91">
      <t>ゼンタイ</t>
    </rPh>
    <rPh sb="182" eb="184">
      <t>ショリ</t>
    </rPh>
    <rPh sb="184" eb="186">
      <t>シセツ</t>
    </rPh>
    <rPh sb="190" eb="192">
      <t>ケイカク</t>
    </rPh>
    <rPh sb="193" eb="195">
      <t>チョウセイ</t>
    </rPh>
    <rPh sb="196" eb="19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</si>
</sst>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9D-4C82-94D6-21CB1A6032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689D-4C82-94D6-21CB1A6032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111.72</c:v>
                </c:pt>
                <c:pt idx="1">
                  <c:v>111.48</c:v>
                </c:pt>
                <c:pt idx="2">
                  <c:v>112.74</c:v>
                </c:pt>
                <c:pt idx="3">
                  <c:v>107.52</c:v>
                </c:pt>
                <c:pt idx="4">
                  <c:v>114.11</c:v>
                </c:pt>
              </c:numCache>
            </c:numRef>
          </c:val>
          <c:extLst>
            <c:ext xmlns:c16="http://schemas.microsoft.com/office/drawing/2014/chart" uri="{C3380CC4-5D6E-409C-BE32-E72D297353CC}">
              <c16:uniqueId val="{00000000-F570-4AE2-9AE0-7FCD72E570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F570-4AE2-9AE0-7FCD72E570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10.85</c:v>
                </c:pt>
                <c:pt idx="1">
                  <c:v>13.57</c:v>
                </c:pt>
                <c:pt idx="2">
                  <c:v>16.7</c:v>
                </c:pt>
                <c:pt idx="3">
                  <c:v>19.75</c:v>
                </c:pt>
                <c:pt idx="4">
                  <c:v>22.44</c:v>
                </c:pt>
              </c:numCache>
            </c:numRef>
          </c:val>
          <c:extLst>
            <c:ext xmlns:c16="http://schemas.microsoft.com/office/drawing/2014/chart" uri="{C3380CC4-5D6E-409C-BE32-E72D297353CC}">
              <c16:uniqueId val="{00000000-6A71-4723-93DF-77C29D329B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6A71-4723-93DF-77C29D329B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3-4C43-8A69-88628D21F1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53-4C43-8A69-88628D21F1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0-49F5-A15A-07562C3F2D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66E0-49F5-A15A-07562C3F2D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54.84</c:v>
                </c:pt>
                <c:pt idx="1">
                  <c:v>41.39</c:v>
                </c:pt>
                <c:pt idx="2">
                  <c:v>35.18</c:v>
                </c:pt>
                <c:pt idx="3">
                  <c:v>23.14</c:v>
                </c:pt>
                <c:pt idx="4">
                  <c:v>32.18</c:v>
                </c:pt>
              </c:numCache>
            </c:numRef>
          </c:val>
          <c:extLst>
            <c:ext xmlns:c16="http://schemas.microsoft.com/office/drawing/2014/chart" uri="{C3380CC4-5D6E-409C-BE32-E72D297353CC}">
              <c16:uniqueId val="{00000000-4A4B-45B1-98CE-7D3A17199F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4A4B-45B1-98CE-7D3A17199F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279.3</c:v>
                </c:pt>
                <c:pt idx="1">
                  <c:v>280.45999999999998</c:v>
                </c:pt>
                <c:pt idx="2">
                  <c:v>277.19</c:v>
                </c:pt>
                <c:pt idx="3">
                  <c:v>304.07</c:v>
                </c:pt>
                <c:pt idx="4">
                  <c:v>266.12</c:v>
                </c:pt>
              </c:numCache>
            </c:numRef>
          </c:val>
          <c:extLst>
            <c:ext xmlns:c16="http://schemas.microsoft.com/office/drawing/2014/chart" uri="{C3380CC4-5D6E-409C-BE32-E72D297353CC}">
              <c16:uniqueId val="{00000000-74CD-481A-88B3-AEFB49FD6E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74CD-481A-88B3-AEFB49FD6E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91.96</c:v>
                </c:pt>
                <c:pt idx="1">
                  <c:v>87.08</c:v>
                </c:pt>
                <c:pt idx="2">
                  <c:v>89.81</c:v>
                </c:pt>
                <c:pt idx="3">
                  <c:v>69.7</c:v>
                </c:pt>
                <c:pt idx="4">
                  <c:v>85.28</c:v>
                </c:pt>
              </c:numCache>
            </c:numRef>
          </c:val>
          <c:extLst>
            <c:ext xmlns:c16="http://schemas.microsoft.com/office/drawing/2014/chart" uri="{C3380CC4-5D6E-409C-BE32-E72D297353CC}">
              <c16:uniqueId val="{00000000-9422-4547-81A4-424976F9B0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422-4547-81A4-424976F9B0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180.01</c:v>
                </c:pt>
                <c:pt idx="1">
                  <c:v>192.49</c:v>
                </c:pt>
                <c:pt idx="2">
                  <c:v>193.9</c:v>
                </c:pt>
                <c:pt idx="3">
                  <c:v>233.26</c:v>
                </c:pt>
                <c:pt idx="4">
                  <c:v>222.94</c:v>
                </c:pt>
              </c:numCache>
            </c:numRef>
          </c:val>
          <c:extLst>
            <c:ext xmlns:c16="http://schemas.microsoft.com/office/drawing/2014/chart" uri="{C3380CC4-5D6E-409C-BE32-E72D297353CC}">
              <c16:uniqueId val="{00000000-37FE-4E4C-BD01-226C417CEF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7FE-4E4C-BD01-226C417CEF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60.19</c:v>
                </c:pt>
                <c:pt idx="1">
                  <c:v>59.91</c:v>
                </c:pt>
                <c:pt idx="2">
                  <c:v>59.91</c:v>
                </c:pt>
                <c:pt idx="3">
                  <c:v>56.5</c:v>
                </c:pt>
                <c:pt idx="4">
                  <c:v>54.44</c:v>
                </c:pt>
              </c:numCache>
            </c:numRef>
          </c:val>
          <c:extLst>
            <c:ext xmlns:c16="http://schemas.microsoft.com/office/drawing/2014/chart" uri="{C3380CC4-5D6E-409C-BE32-E72D297353CC}">
              <c16:uniqueId val="{00000000-F9E2-4E12-97DD-6DC5DDB94B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F9E2-4E12-97DD-6DC5DDB94B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84.29</c:v>
                </c:pt>
                <c:pt idx="1">
                  <c:v>84.43</c:v>
                </c:pt>
                <c:pt idx="2">
                  <c:v>85.81</c:v>
                </c:pt>
                <c:pt idx="3">
                  <c:v>86.71</c:v>
                </c:pt>
                <c:pt idx="4">
                  <c:v>86.19</c:v>
                </c:pt>
              </c:numCache>
            </c:numRef>
          </c:val>
          <c:extLst>
            <c:ext xmlns:c16="http://schemas.microsoft.com/office/drawing/2014/chart" uri="{C3380CC4-5D6E-409C-BE32-E72D297353CC}">
              <c16:uniqueId val="{00000000-FCE6-4786-B1A3-96ABF0B857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FCE6-4786-B1A3-96ABF0B857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伊賀市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85989</v>
      </c>
      <c r="AM8" s="36"/>
      <c r="AN8" s="36"/>
      <c r="AO8" s="36"/>
      <c r="AP8" s="36"/>
      <c r="AQ8" s="36"/>
      <c r="AR8" s="36"/>
      <c r="AS8" s="36"/>
      <c r="AT8" s="37">
        <f>データ!T6</f>
        <v>558.23</v>
      </c>
      <c r="AU8" s="37"/>
      <c r="AV8" s="37"/>
      <c r="AW8" s="37"/>
      <c r="AX8" s="37"/>
      <c r="AY8" s="37"/>
      <c r="AZ8" s="37"/>
      <c r="BA8" s="37"/>
      <c r="BB8" s="37">
        <f>データ!U6</f>
        <v>154.04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62.29</v>
      </c>
      <c r="J10" s="37"/>
      <c r="K10" s="37"/>
      <c r="L10" s="37"/>
      <c r="M10" s="37"/>
      <c r="N10" s="37"/>
      <c r="O10" s="37"/>
      <c r="P10" s="37">
        <f>データ!P6</f>
        <v>18.309999999999999</v>
      </c>
      <c r="Q10" s="37"/>
      <c r="R10" s="37"/>
      <c r="S10" s="37"/>
      <c r="T10" s="37"/>
      <c r="U10" s="37"/>
      <c r="V10" s="37"/>
      <c r="W10" s="37">
        <f>データ!Q6</f>
        <v>92.17</v>
      </c>
      <c r="X10" s="37"/>
      <c r="Y10" s="37"/>
      <c r="Z10" s="37"/>
      <c r="AA10" s="37"/>
      <c r="AB10" s="37"/>
      <c r="AC10" s="37"/>
      <c r="AD10" s="36">
        <f>データ!R6</f>
        <v>5170</v>
      </c>
      <c r="AE10" s="36"/>
      <c r="AF10" s="36"/>
      <c r="AG10" s="36"/>
      <c r="AH10" s="36"/>
      <c r="AI10" s="36"/>
      <c r="AJ10" s="36"/>
      <c r="AK10" s="2"/>
      <c r="AL10" s="36">
        <f>データ!V6</f>
        <v>15622</v>
      </c>
      <c r="AM10" s="36"/>
      <c r="AN10" s="36"/>
      <c r="AO10" s="36"/>
      <c r="AP10" s="36"/>
      <c r="AQ10" s="36"/>
      <c r="AR10" s="36"/>
      <c r="AS10" s="36"/>
      <c r="AT10" s="37">
        <f>データ!W6</f>
        <v>10.58</v>
      </c>
      <c r="AU10" s="37"/>
      <c r="AV10" s="37"/>
      <c r="AW10" s="37"/>
      <c r="AX10" s="37"/>
      <c r="AY10" s="37"/>
      <c r="AZ10" s="37"/>
      <c r="BA10" s="37"/>
      <c r="BB10" s="37">
        <f>データ!X6</f>
        <v>1476.56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H1ZYfjSlSdap91Fa6h5+jF2mhW9+A6eqspPzFvrnVfsXbduEKKfZ57Ki0J3JYuWUEdQarI0IPjmhFE/UfS19A==" saltValue="vIs45ATtawE66r1e2OAU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242161</v>
      </c>
      <c r="D6" s="19">
        <f t="shared" si="3"/>
        <v>46</v>
      </c>
      <c r="E6" s="19">
        <f t="shared" si="3"/>
        <v>17</v>
      </c>
      <c r="F6" s="19">
        <f t="shared" si="3"/>
        <v>5</v>
      </c>
      <c r="G6" s="19">
        <f t="shared" si="3"/>
        <v>0</v>
      </c>
      <c r="H6" s="19" t="str">
        <f t="shared" si="3"/>
        <v>三重県　伊賀市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62.29</v>
      </c>
      <c r="P6" s="20">
        <f t="shared" si="3"/>
        <v>18.309999999999999</v>
      </c>
      <c r="Q6" s="20">
        <f t="shared" si="3"/>
        <v>92.17</v>
      </c>
      <c r="R6" s="20">
        <f t="shared" si="3"/>
        <v>5170</v>
      </c>
      <c r="S6" s="20">
        <f t="shared" si="3"/>
        <v>85989</v>
      </c>
      <c r="T6" s="20">
        <f t="shared" si="3"/>
        <v>558.23</v>
      </c>
      <c r="U6" s="20">
        <f t="shared" si="3"/>
        <v>154.04</v>
      </c>
      <c r="V6" s="20">
        <f t="shared" si="3"/>
        <v>15622</v>
      </c>
      <c r="W6" s="20">
        <f t="shared" si="3"/>
        <v>10.58</v>
      </c>
      <c r="X6" s="20">
        <f t="shared" si="3"/>
        <v>1476.56</v>
      </c>
      <c r="Y6" s="21">
        <f>IF(Y7="",NA(),Y7)</f>
        <v>111.72</v>
      </c>
      <c r="Z6" s="21">
        <f t="shared" ref="Z6:AH6" si="4">IF(Z7="",NA(),Z7)</f>
        <v>111.48</v>
      </c>
      <c r="AA6" s="21">
        <f t="shared" si="4"/>
        <v>112.74</v>
      </c>
      <c r="AB6" s="21">
        <f t="shared" si="4"/>
        <v>107.52</v>
      </c>
      <c r="AC6" s="21">
        <f t="shared" si="4"/>
        <v>114.11</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54.84</v>
      </c>
      <c r="AV6" s="21">
        <f t="shared" ref="AV6:BD6" si="6">IF(AV7="",NA(),AV7)</f>
        <v>41.39</v>
      </c>
      <c r="AW6" s="21">
        <f t="shared" si="6"/>
        <v>35.18</v>
      </c>
      <c r="AX6" s="21">
        <f t="shared" si="6"/>
        <v>23.14</v>
      </c>
      <c r="AY6" s="21">
        <f t="shared" si="6"/>
        <v>32.18</v>
      </c>
      <c r="AZ6" s="21">
        <f t="shared" si="6"/>
        <v>44.14</v>
      </c>
      <c r="BA6" s="21">
        <f t="shared" si="6"/>
        <v>37.24</v>
      </c>
      <c r="BB6" s="21">
        <f t="shared" si="6"/>
        <v>33.58</v>
      </c>
      <c r="BC6" s="21">
        <f t="shared" si="6"/>
        <v>35.42</v>
      </c>
      <c r="BD6" s="21">
        <f t="shared" si="6"/>
        <v>39.82</v>
      </c>
      <c r="BE6" s="20" t="str">
        <f>IF(BE7="","",IF(BE7="-","【-】","【"&amp;SUBSTITUTE(TEXT(BE7,"#,##0.00"),"-","△")&amp;"】"))</f>
        <v>【42.02】</v>
      </c>
      <c r="BF6" s="21">
        <f>IF(BF7="",NA(),BF7)</f>
        <v>279.3</v>
      </c>
      <c r="BG6" s="21">
        <f t="shared" ref="BG6:BO6" si="7">IF(BG7="",NA(),BG7)</f>
        <v>280.45999999999998</v>
      </c>
      <c r="BH6" s="21">
        <f t="shared" si="7"/>
        <v>277.19</v>
      </c>
      <c r="BI6" s="21">
        <f t="shared" si="7"/>
        <v>304.07</v>
      </c>
      <c r="BJ6" s="21">
        <f t="shared" si="7"/>
        <v>266.12</v>
      </c>
      <c r="BK6" s="21">
        <f t="shared" si="7"/>
        <v>654.71</v>
      </c>
      <c r="BL6" s="21">
        <f t="shared" si="7"/>
        <v>783.8</v>
      </c>
      <c r="BM6" s="21">
        <f t="shared" si="7"/>
        <v>778.81</v>
      </c>
      <c r="BN6" s="21">
        <f t="shared" si="7"/>
        <v>718.49</v>
      </c>
      <c r="BO6" s="21">
        <f t="shared" si="7"/>
        <v>743.31</v>
      </c>
      <c r="BP6" s="20" t="str">
        <f>IF(BP7="","",IF(BP7="-","【-】","【"&amp;SUBSTITUTE(TEXT(BP7,"#,##0.00"),"-","△")&amp;"】"))</f>
        <v>【785.10】</v>
      </c>
      <c r="BQ6" s="21">
        <f>IF(BQ7="",NA(),BQ7)</f>
        <v>91.96</v>
      </c>
      <c r="BR6" s="21">
        <f t="shared" ref="BR6:BZ6" si="8">IF(BR7="",NA(),BR7)</f>
        <v>87.08</v>
      </c>
      <c r="BS6" s="21">
        <f t="shared" si="8"/>
        <v>89.81</v>
      </c>
      <c r="BT6" s="21">
        <f t="shared" si="8"/>
        <v>69.7</v>
      </c>
      <c r="BU6" s="21">
        <f t="shared" si="8"/>
        <v>85.28</v>
      </c>
      <c r="BV6" s="21">
        <f t="shared" si="8"/>
        <v>65.37</v>
      </c>
      <c r="BW6" s="21">
        <f t="shared" si="8"/>
        <v>68.11</v>
      </c>
      <c r="BX6" s="21">
        <f t="shared" si="8"/>
        <v>67.23</v>
      </c>
      <c r="BY6" s="21">
        <f t="shared" si="8"/>
        <v>61.82</v>
      </c>
      <c r="BZ6" s="21">
        <f t="shared" si="8"/>
        <v>61.15</v>
      </c>
      <c r="CA6" s="20" t="str">
        <f>IF(CA7="","",IF(CA7="-","【-】","【"&amp;SUBSTITUTE(TEXT(CA7,"#,##0.00"),"-","△")&amp;"】"))</f>
        <v>【56.93】</v>
      </c>
      <c r="CB6" s="21">
        <f>IF(CB7="",NA(),CB7)</f>
        <v>180.01</v>
      </c>
      <c r="CC6" s="21">
        <f t="shared" ref="CC6:CK6" si="9">IF(CC7="",NA(),CC7)</f>
        <v>192.49</v>
      </c>
      <c r="CD6" s="21">
        <f t="shared" si="9"/>
        <v>193.9</v>
      </c>
      <c r="CE6" s="21">
        <f t="shared" si="9"/>
        <v>233.26</v>
      </c>
      <c r="CF6" s="21">
        <f t="shared" si="9"/>
        <v>222.94</v>
      </c>
      <c r="CG6" s="21">
        <f t="shared" si="9"/>
        <v>228.99</v>
      </c>
      <c r="CH6" s="21">
        <f t="shared" si="9"/>
        <v>222.41</v>
      </c>
      <c r="CI6" s="21">
        <f t="shared" si="9"/>
        <v>228.21</v>
      </c>
      <c r="CJ6" s="21">
        <f t="shared" si="9"/>
        <v>246.9</v>
      </c>
      <c r="CK6" s="21">
        <f t="shared" si="9"/>
        <v>250.43</v>
      </c>
      <c r="CL6" s="20" t="str">
        <f>IF(CL7="","",IF(CL7="-","【-】","【"&amp;SUBSTITUTE(TEXT(CL7,"#,##0.00"),"-","△")&amp;"】"))</f>
        <v>【271.15】</v>
      </c>
      <c r="CM6" s="21">
        <f>IF(CM7="",NA(),CM7)</f>
        <v>60.19</v>
      </c>
      <c r="CN6" s="21">
        <f t="shared" ref="CN6:CV6" si="10">IF(CN7="",NA(),CN7)</f>
        <v>59.91</v>
      </c>
      <c r="CO6" s="21">
        <f t="shared" si="10"/>
        <v>59.91</v>
      </c>
      <c r="CP6" s="21">
        <f t="shared" si="10"/>
        <v>56.5</v>
      </c>
      <c r="CQ6" s="21">
        <f t="shared" si="10"/>
        <v>54.44</v>
      </c>
      <c r="CR6" s="21">
        <f t="shared" si="10"/>
        <v>54.06</v>
      </c>
      <c r="CS6" s="21">
        <f t="shared" si="10"/>
        <v>55.26</v>
      </c>
      <c r="CT6" s="21">
        <f t="shared" si="10"/>
        <v>54.54</v>
      </c>
      <c r="CU6" s="21">
        <f t="shared" si="10"/>
        <v>52.9</v>
      </c>
      <c r="CV6" s="21">
        <f t="shared" si="10"/>
        <v>52.63</v>
      </c>
      <c r="CW6" s="20" t="str">
        <f>IF(CW7="","",IF(CW7="-","【-】","【"&amp;SUBSTITUTE(TEXT(CW7,"#,##0.00"),"-","△")&amp;"】"))</f>
        <v>【49.87】</v>
      </c>
      <c r="CX6" s="21">
        <f>IF(CX7="",NA(),CX7)</f>
        <v>84.29</v>
      </c>
      <c r="CY6" s="21">
        <f t="shared" ref="CY6:DG6" si="11">IF(CY7="",NA(),CY7)</f>
        <v>84.43</v>
      </c>
      <c r="CZ6" s="21">
        <f t="shared" si="11"/>
        <v>85.81</v>
      </c>
      <c r="DA6" s="21">
        <f t="shared" si="11"/>
        <v>86.71</v>
      </c>
      <c r="DB6" s="21">
        <f t="shared" si="11"/>
        <v>86.19</v>
      </c>
      <c r="DC6" s="21">
        <f t="shared" si="11"/>
        <v>90.11</v>
      </c>
      <c r="DD6" s="21">
        <f t="shared" si="11"/>
        <v>90.52</v>
      </c>
      <c r="DE6" s="21">
        <f t="shared" si="11"/>
        <v>90.3</v>
      </c>
      <c r="DF6" s="21">
        <f t="shared" si="11"/>
        <v>90.3</v>
      </c>
      <c r="DG6" s="21">
        <f t="shared" si="11"/>
        <v>90.32</v>
      </c>
      <c r="DH6" s="20" t="str">
        <f>IF(DH7="","",IF(DH7="-","【-】","【"&amp;SUBSTITUTE(TEXT(DH7,"#,##0.00"),"-","△")&amp;"】"))</f>
        <v>【87.54】</v>
      </c>
      <c r="DI6" s="21">
        <f>IF(DI7="",NA(),DI7)</f>
        <v>10.85</v>
      </c>
      <c r="DJ6" s="21">
        <f t="shared" ref="DJ6:DR6" si="12">IF(DJ7="",NA(),DJ7)</f>
        <v>13.57</v>
      </c>
      <c r="DK6" s="21">
        <f t="shared" si="12"/>
        <v>16.7</v>
      </c>
      <c r="DL6" s="21">
        <f t="shared" si="12"/>
        <v>19.75</v>
      </c>
      <c r="DM6" s="21">
        <f t="shared" si="12"/>
        <v>22.44</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242161</v>
      </c>
      <c r="D7" s="23">
        <v>46</v>
      </c>
      <c r="E7" s="23">
        <v>17</v>
      </c>
      <c r="F7" s="23">
        <v>5</v>
      </c>
      <c r="G7" s="23">
        <v>0</v>
      </c>
      <c r="H7" s="23" t="s">
        <v>96</v>
      </c>
      <c r="I7" s="23" t="s">
        <v>97</v>
      </c>
      <c r="J7" s="23" t="s">
        <v>98</v>
      </c>
      <c r="K7" s="23" t="s">
        <v>99</v>
      </c>
      <c r="L7" s="23" t="s">
        <v>100</v>
      </c>
      <c r="M7" s="23" t="s">
        <v>101</v>
      </c>
      <c r="N7" s="24" t="s">
        <v>102</v>
      </c>
      <c r="O7" s="24">
        <v>62.29</v>
      </c>
      <c r="P7" s="24">
        <v>18.309999999999999</v>
      </c>
      <c r="Q7" s="24">
        <v>92.17</v>
      </c>
      <c r="R7" s="24">
        <v>5170</v>
      </c>
      <c r="S7" s="24">
        <v>85989</v>
      </c>
      <c r="T7" s="24">
        <v>558.23</v>
      </c>
      <c r="U7" s="24">
        <v>154.04</v>
      </c>
      <c r="V7" s="24">
        <v>15622</v>
      </c>
      <c r="W7" s="24">
        <v>10.58</v>
      </c>
      <c r="X7" s="24">
        <v>1476.56</v>
      </c>
      <c r="Y7" s="24">
        <v>111.72</v>
      </c>
      <c r="Z7" s="24">
        <v>111.48</v>
      </c>
      <c r="AA7" s="24">
        <v>112.74</v>
      </c>
      <c r="AB7" s="24">
        <v>107.52</v>
      </c>
      <c r="AC7" s="24">
        <v>114.11</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54.84</v>
      </c>
      <c r="AV7" s="24">
        <v>41.39</v>
      </c>
      <c r="AW7" s="24">
        <v>35.18</v>
      </c>
      <c r="AX7" s="24">
        <v>23.14</v>
      </c>
      <c r="AY7" s="24">
        <v>32.18</v>
      </c>
      <c r="AZ7" s="24">
        <v>44.14</v>
      </c>
      <c r="BA7" s="24">
        <v>37.24</v>
      </c>
      <c r="BB7" s="24">
        <v>33.58</v>
      </c>
      <c r="BC7" s="24">
        <v>35.42</v>
      </c>
      <c r="BD7" s="24">
        <v>39.82</v>
      </c>
      <c r="BE7" s="24">
        <v>42.02</v>
      </c>
      <c r="BF7" s="24">
        <v>279.3</v>
      </c>
      <c r="BG7" s="24">
        <v>280.45999999999998</v>
      </c>
      <c r="BH7" s="24">
        <v>277.19</v>
      </c>
      <c r="BI7" s="24">
        <v>304.07</v>
      </c>
      <c r="BJ7" s="24">
        <v>266.12</v>
      </c>
      <c r="BK7" s="24">
        <v>654.71</v>
      </c>
      <c r="BL7" s="24">
        <v>783.8</v>
      </c>
      <c r="BM7" s="24">
        <v>778.81</v>
      </c>
      <c r="BN7" s="24">
        <v>718.49</v>
      </c>
      <c r="BO7" s="24">
        <v>743.31</v>
      </c>
      <c r="BP7" s="24">
        <v>785.1</v>
      </c>
      <c r="BQ7" s="24">
        <v>91.96</v>
      </c>
      <c r="BR7" s="24">
        <v>87.08</v>
      </c>
      <c r="BS7" s="24">
        <v>89.81</v>
      </c>
      <c r="BT7" s="24">
        <v>69.7</v>
      </c>
      <c r="BU7" s="24">
        <v>85.28</v>
      </c>
      <c r="BV7" s="24">
        <v>65.37</v>
      </c>
      <c r="BW7" s="24">
        <v>68.11</v>
      </c>
      <c r="BX7" s="24">
        <v>67.23</v>
      </c>
      <c r="BY7" s="24">
        <v>61.82</v>
      </c>
      <c r="BZ7" s="24">
        <v>61.15</v>
      </c>
      <c r="CA7" s="24">
        <v>56.93</v>
      </c>
      <c r="CB7" s="24">
        <v>180.01</v>
      </c>
      <c r="CC7" s="24">
        <v>192.49</v>
      </c>
      <c r="CD7" s="24">
        <v>193.9</v>
      </c>
      <c r="CE7" s="24">
        <v>233.26</v>
      </c>
      <c r="CF7" s="24">
        <v>222.94</v>
      </c>
      <c r="CG7" s="24">
        <v>228.99</v>
      </c>
      <c r="CH7" s="24">
        <v>222.41</v>
      </c>
      <c r="CI7" s="24">
        <v>228.21</v>
      </c>
      <c r="CJ7" s="24">
        <v>246.9</v>
      </c>
      <c r="CK7" s="24">
        <v>250.43</v>
      </c>
      <c r="CL7" s="24">
        <v>271.14999999999998</v>
      </c>
      <c r="CM7" s="24">
        <v>60.19</v>
      </c>
      <c r="CN7" s="24">
        <v>59.91</v>
      </c>
      <c r="CO7" s="24">
        <v>59.91</v>
      </c>
      <c r="CP7" s="24">
        <v>56.5</v>
      </c>
      <c r="CQ7" s="24">
        <v>54.44</v>
      </c>
      <c r="CR7" s="24">
        <v>54.06</v>
      </c>
      <c r="CS7" s="24">
        <v>55.26</v>
      </c>
      <c r="CT7" s="24">
        <v>54.54</v>
      </c>
      <c r="CU7" s="24">
        <v>52.9</v>
      </c>
      <c r="CV7" s="24">
        <v>52.63</v>
      </c>
      <c r="CW7" s="24">
        <v>49.87</v>
      </c>
      <c r="CX7" s="24">
        <v>84.29</v>
      </c>
      <c r="CY7" s="24">
        <v>84.43</v>
      </c>
      <c r="CZ7" s="24">
        <v>85.81</v>
      </c>
      <c r="DA7" s="24">
        <v>86.71</v>
      </c>
      <c r="DB7" s="24">
        <v>86.19</v>
      </c>
      <c r="DC7" s="24">
        <v>90.11</v>
      </c>
      <c r="DD7" s="24">
        <v>90.52</v>
      </c>
      <c r="DE7" s="24">
        <v>90.3</v>
      </c>
      <c r="DF7" s="24">
        <v>90.3</v>
      </c>
      <c r="DG7" s="24">
        <v>90.32</v>
      </c>
      <c r="DH7" s="24">
        <v>87.54</v>
      </c>
      <c r="DI7" s="24">
        <v>10.85</v>
      </c>
      <c r="DJ7" s="24">
        <v>13.57</v>
      </c>
      <c r="DK7" s="24">
        <v>16.7</v>
      </c>
      <c r="DL7" s="24">
        <v>19.75</v>
      </c>
      <c r="DM7" s="24">
        <v>22.44</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