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8482C952-B4C2-43AF-BD0A-970F3C1FD70F}" xr6:coauthVersionLast="47" xr6:coauthVersionMax="47" xr10:uidLastSave="{00000000-0000-0000-0000-000000000000}"/>
  <workbookProtection workbookAlgorithmName="SHA-512" workbookHashValue="mWpvJl06b9FLY67+PMP1racC9f950kWtEpixkL1gkIlK0RcQDix9anRn/qKuMWqPfaz7YfcRb318qqJXcenM7Q==" workbookSaltValue="0e9Jt0o1coIrv7rZJdCSVQ=="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B10"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<sst xmlns="http://schemas.openxmlformats.org/spreadsheetml/2006/main" count="228" uniqueCount="113">
  <si>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</si>
  <si>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</si>
  <si>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</si>
  <si>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</si>
  <si>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</si>
  <si>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</si>
  <si>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</si>
  <si>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</si>
  <si>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</si>
  <si>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</si>
  <si>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</si>
  <si>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</si>
  <si>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</si>
  <si>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</si>
  <si>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</si>
  <si>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</si>
  <si>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</si>
  <si>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</si>
  <si>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</si>
  <si>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</si>
  <si>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</si>
  <si>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</si>
  <si>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</si>
  <si>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</si>
  <si>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</si>
  <si>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</si>
  <si>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</si>
  <si>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</si>
  <si>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</si>
  <si>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</si>
  <si>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</si>
  <si>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</si>
  <si>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</si>
  <si>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</si>
  <si>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</si>
  <si>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</si>
  <si>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</si>
  <si>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</si>
  <si>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</si>
  <si>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</si>
  <si>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</si>
  <si>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</si>
  <si>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</si>
  <si>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</si>
  <si>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</si>
  <si>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</si>
  <si>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</si>
  <si>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</si>
  <si>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</si>
  <si>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</si>
  <si>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</si>
  <si>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</si>
  <si>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</si>
  <si>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</si>
  <si>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</si>
  <si>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</si>
  <si>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</si>
  <si>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</si>
  <si>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</si>
  <si>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</si>
  <si>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</si>
  <si>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</si>
  <si>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</si>
  <si>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</si>
  <si>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</si>
  <si>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</si>
  <si>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</si>
  <si>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</si>
  <si>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</si>
  <si>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</si>
  <si>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</si>
  <si>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</si>
  <si>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</si>
  <si>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</si>
  <si>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</si>
  <si>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</si>
  <si>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</si>
  <si>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</si>
  <si>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</si>
  <si>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</si>
  <si>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</si>
  <si>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</si>
  <si>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</si>
  <si>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</si>
  <si>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</si>
  <si>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</si>
  <si>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</si>
  <si>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</si>
  <si>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</si>
  <si>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</si>
  <si>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</si>
  <si>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</si>
  <si>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</si>
  <si>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</si>
  <si>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</si>
  <si>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</si>
  <si>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</si>
  <si>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</si>
  <si>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</si>
  <si>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</si>
  <si>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</si>
  <si>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</si>
  <si>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</si>
  <si>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</si>
  <si>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</si>
  <si>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</si>
  <si>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</si>
  <si>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</si>
  <si>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</si>
  <si>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</si>
  <si>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①経常収支比率、累積欠損金比率、料金回収率
　引き続き経常収支比率、料金回収率ともに100％以上を維持している。累積欠損金も発生していないことから、収益性は良好に見えるが、令和5年度より川上ダム管理費負担金による費用増加によって、経常収支比率は前年度より4.4ポイント低下しており、今後の物価上昇や施設老朽化による維持管理費の増加等を鑑みると水道料金の改定を検討する必要がある。
②企業債残高対給水収益比率
　基幹的施設であるゆめが丘浄水場への先行投資等により類似団体と比較して高い水準となっており、施設の老朽化に伴い今後も支出は増加が見込まれる一方で給水人口は減少傾向にあり、水道料金の見直しも検討する必要がある。
③給水原価
　給水人口の減少等に伴い有収水量の減少傾向が続いていることや、広い市域で多くの施設を保有、維持管理していることから、類似団体と比較して高い水準で推移しているため、施設運用の効率化による維持管理費の抑制等の取り組みを進めていく必要がある。
④有収率
　類似団体と比較しても低い水準を示していることに加え、老朽管路の漏水が多発したことにより有収率が低下した。効果的な調査による漏水箇所の早期発見や効率的な配水系統の確立等、抜本的な対策が必要である。</t>
    <rPh sb="81" eb="82">
      <t>ミ</t>
    </rPh>
    <rPh sb="86" eb="88">
      <t>レイワ</t>
    </rPh>
    <rPh sb="89" eb="91">
      <t>ネンド</t>
    </rPh>
    <rPh sb="93" eb="95">
      <t>カワカミ</t>
    </rPh>
    <rPh sb="97" eb="103">
      <t>カンリヒフタンキン</t>
    </rPh>
    <rPh sb="122" eb="125">
      <t>ゼンネンド</t>
    </rPh>
    <rPh sb="134" eb="136">
      <t>テイカ</t>
    </rPh>
    <rPh sb="141" eb="143">
      <t>コンゴ</t>
    </rPh>
    <rPh sb="165" eb="166">
      <t>ナド</t>
    </rPh>
    <rPh sb="167" eb="168">
      <t>カンガ</t>
    </rPh>
    <rPh sb="171" eb="175">
      <t>スイドウリョウキン</t>
    </rPh>
    <rPh sb="176" eb="178">
      <t>カイテイ</t>
    </rPh>
    <rPh sb="179" eb="181">
      <t>ケントウ</t>
    </rPh>
    <rPh sb="183" eb="185">
      <t>ヒツヨウ</t>
    </rPh>
    <phoneticPr fontId="4"/>
  </si>
  <si>
    <t>　経常収支は黒字を維持しているが、類似団体平均値と比べると低い状況にあることから、効率的な事業運営に向けた改善に取り組む必要がある。
　新型コロナや昨今の社会情勢による物価高騰などによる事業経営への影響の拡大が懸念されること、また、今後、老朽化施設の更新需要の増大や大規模地震への備えに加え、令和５年度から川上ダム受水開始による施設整備なども進めていく必要があり、事業環境は厳しさを増すものと考えられる。
　こうした状況を踏まえ、限られた財源や人員を有効に活用するため、民間委託範囲の拡大に向けた検討を行っているところであり、引き続き伊賀市水道事業基本計画及び伊賀市水道事業経営戦略に基づき経営基盤の強化に向けた取り組みを進めていく。</t>
    <phoneticPr fontId="4"/>
  </si>
  <si>
    <r>
      <t>　基幹的施設であるゆめが丘浄水場は運転開始から1</t>
    </r>
    <r>
      <rPr>
        <sz val="11"/>
        <color rgb="FFFF0000"/>
        <rFont val="ＭＳ ゴシック"/>
        <family val="3"/>
        <charset val="128"/>
      </rPr>
      <t>5</t>
    </r>
    <r>
      <rPr>
        <sz val="11"/>
        <color theme="1"/>
        <rFont val="ＭＳ ゴシック"/>
        <family val="3"/>
        <charset val="128"/>
      </rPr>
      <t>年を経過し、資産の老朽化度合を示す有形固定資産減価償却率は類似団体の平均値に近づきつつある。
　また、個々の浄水施設等についても、老朽化が進んでいるものや小規模で非効率なものが多いことから、年次計画に基づき、こうした施設の廃止・統合による施設運用の効率化を進めているところであり、今後も引き続き施設の統廃合や給水需要に見合った規模・能力への改修等の取り組みを進めていく必要がある。
　管路については保有延長が長いこともあり、類似団体と比較しても更新率が低い値で推移しているため、より正確な管路情報を反映した管路管理システムを活用して効率的かつ計画的な更新を進めていく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</si>
</sst>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0.27</c:v>
                </c:pt>
                <c:pt idx="2">
                  <c:v>0.28000000000000003</c:v>
                </c:pt>
                <c:pt idx="3">
                  <c:v>0.3</c:v>
                </c:pt>
                <c:pt idx="4">
                  <c:v>0.22</c:v>
                </c:pt>
              </c:numCache>
            </c:numRef>
          </c:val>
          <c:extLst>
            <c:ext xmlns:c16="http://schemas.microsoft.com/office/drawing/2014/chart" uri="{C3380CC4-5D6E-409C-BE32-E72D297353CC}">
              <c16:uniqueId val="{00000000-E561-48F0-8EB8-0A85DA680B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E561-48F0-8EB8-0A85DA680B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58.46</c:v>
                </c:pt>
                <c:pt idx="1">
                  <c:v>58.84</c:v>
                </c:pt>
                <c:pt idx="2">
                  <c:v>58.17</c:v>
                </c:pt>
                <c:pt idx="3">
                  <c:v>58.61</c:v>
                </c:pt>
                <c:pt idx="4">
                  <c:v>48.7</c:v>
                </c:pt>
              </c:numCache>
            </c:numRef>
          </c:val>
          <c:extLst>
            <c:ext xmlns:c16="http://schemas.microsoft.com/office/drawing/2014/chart" uri="{C3380CC4-5D6E-409C-BE32-E72D297353CC}">
              <c16:uniqueId val="{00000000-663D-403A-B5F8-A480181854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663D-403A-B5F8-A480181854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82.47</c:v>
                </c:pt>
                <c:pt idx="1">
                  <c:v>82.88</c:v>
                </c:pt>
                <c:pt idx="2">
                  <c:v>83.15</c:v>
                </c:pt>
                <c:pt idx="3">
                  <c:v>80.83</c:v>
                </c:pt>
                <c:pt idx="4">
                  <c:v>80.099999999999994</c:v>
                </c:pt>
              </c:numCache>
            </c:numRef>
          </c:val>
          <c:extLst>
            <c:ext xmlns:c16="http://schemas.microsoft.com/office/drawing/2014/chart" uri="{C3380CC4-5D6E-409C-BE32-E72D297353CC}">
              <c16:uniqueId val="{00000000-B268-4763-BA1D-23C6BF5888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268-4763-BA1D-23C6BF5888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113.17</c:v>
                </c:pt>
                <c:pt idx="1">
                  <c:v>110.81</c:v>
                </c:pt>
                <c:pt idx="2">
                  <c:v>112.09</c:v>
                </c:pt>
                <c:pt idx="3">
                  <c:v>110.02</c:v>
                </c:pt>
                <c:pt idx="4">
                  <c:v>105.64</c:v>
                </c:pt>
              </c:numCache>
            </c:numRef>
          </c:val>
          <c:extLst>
            <c:ext xmlns:c16="http://schemas.microsoft.com/office/drawing/2014/chart" uri="{C3380CC4-5D6E-409C-BE32-E72D297353CC}">
              <c16:uniqueId val="{00000000-7959-4465-AA57-27D60649FB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959-4465-AA57-27D60649FB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45.01</c:v>
                </c:pt>
                <c:pt idx="1">
                  <c:v>46.81</c:v>
                </c:pt>
                <c:pt idx="2">
                  <c:v>48.67</c:v>
                </c:pt>
                <c:pt idx="3">
                  <c:v>50.42</c:v>
                </c:pt>
                <c:pt idx="4">
                  <c:v>52.08</c:v>
                </c:pt>
              </c:numCache>
            </c:numRef>
          </c:val>
          <c:extLst>
            <c:ext xmlns:c16="http://schemas.microsoft.com/office/drawing/2014/chart" uri="{C3380CC4-5D6E-409C-BE32-E72D297353CC}">
              <c16:uniqueId val="{00000000-0B23-4C10-A08C-C331F7EC5D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B23-4C10-A08C-C331F7EC5D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8.09</c:v>
                </c:pt>
                <c:pt idx="1">
                  <c:v>9.6999999999999993</c:v>
                </c:pt>
                <c:pt idx="2">
                  <c:v>10.32</c:v>
                </c:pt>
                <c:pt idx="3">
                  <c:v>12.86</c:v>
                </c:pt>
                <c:pt idx="4">
                  <c:v>14</c:v>
                </c:pt>
              </c:numCache>
            </c:numRef>
          </c:val>
          <c:extLst>
            <c:ext xmlns:c16="http://schemas.microsoft.com/office/drawing/2014/chart" uri="{C3380CC4-5D6E-409C-BE32-E72D297353CC}">
              <c16:uniqueId val="{00000000-BAAE-4BCD-87E1-AFC41982D1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AAE-4BCD-87E1-AFC41982D1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9C-4984-B2BD-814483B943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D9C-4984-B2BD-814483B943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267.82</c:v>
                </c:pt>
                <c:pt idx="1">
                  <c:v>251.62</c:v>
                </c:pt>
                <c:pt idx="2">
                  <c:v>260.26</c:v>
                </c:pt>
                <c:pt idx="3">
                  <c:v>253.55</c:v>
                </c:pt>
                <c:pt idx="4">
                  <c:v>247.04</c:v>
                </c:pt>
              </c:numCache>
            </c:numRef>
          </c:val>
          <c:extLst>
            <c:ext xmlns:c16="http://schemas.microsoft.com/office/drawing/2014/chart" uri="{C3380CC4-5D6E-409C-BE32-E72D297353CC}">
              <c16:uniqueId val="{00000000-9244-41D6-874E-CC1B202F07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244-41D6-874E-CC1B202F07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521.22</c:v>
                </c:pt>
                <c:pt idx="1">
                  <c:v>515.14</c:v>
                </c:pt>
                <c:pt idx="2">
                  <c:v>469.22</c:v>
                </c:pt>
                <c:pt idx="3">
                  <c:v>477.2</c:v>
                </c:pt>
                <c:pt idx="4">
                  <c:v>460.5</c:v>
                </c:pt>
              </c:numCache>
            </c:numRef>
          </c:val>
          <c:extLst>
            <c:ext xmlns:c16="http://schemas.microsoft.com/office/drawing/2014/chart" uri="{C3380CC4-5D6E-409C-BE32-E72D297353CC}">
              <c16:uniqueId val="{00000000-D327-4218-AC39-E976A0985C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327-4218-AC39-E976A0985C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108.79</c:v>
                </c:pt>
                <c:pt idx="1">
                  <c:v>103.28</c:v>
                </c:pt>
                <c:pt idx="2">
                  <c:v>110.65</c:v>
                </c:pt>
                <c:pt idx="3">
                  <c:v>101.52</c:v>
                </c:pt>
                <c:pt idx="4">
                  <c:v>96.52</c:v>
                </c:pt>
              </c:numCache>
            </c:numRef>
          </c:val>
          <c:extLst>
            <c:ext xmlns:c16="http://schemas.microsoft.com/office/drawing/2014/chart" uri="{C3380CC4-5D6E-409C-BE32-E72D297353CC}">
              <c16:uniqueId val="{00000000-480A-4364-9267-E060AA2E4C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480A-4364-9267-E060AA2E4C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194.55</c:v>
                </c:pt>
                <c:pt idx="1">
                  <c:v>194.76</c:v>
                </c:pt>
                <c:pt idx="2">
                  <c:v>190.76</c:v>
                </c:pt>
                <c:pt idx="3">
                  <c:v>197.44</c:v>
                </c:pt>
                <c:pt idx="4">
                  <c:v>207.92</c:v>
                </c:pt>
              </c:numCache>
            </c:numRef>
          </c:val>
          <c:extLst>
            <c:ext xmlns:c16="http://schemas.microsoft.com/office/drawing/2014/chart" uri="{C3380CC4-5D6E-409C-BE32-E72D297353CC}">
              <c16:uniqueId val="{00000000-A1DB-45D0-86F8-FDF97CF741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1DB-45D0-86F8-FDF97CF741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伊賀市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自治体職員</v>
      </c>
      <c r="AE8" s="74"/>
      <c r="AF8" s="74"/>
      <c r="AG8" s="74"/>
      <c r="AH8" s="74"/>
      <c r="AI8" s="74"/>
      <c r="AJ8" s="74"/>
      <c r="AK8" s="2"/>
      <c r="AL8" s="65">
        <f>データ!$R$6</f>
        <v>85989</v>
      </c>
      <c r="AM8" s="65"/>
      <c r="AN8" s="65"/>
      <c r="AO8" s="65"/>
      <c r="AP8" s="65"/>
      <c r="AQ8" s="65"/>
      <c r="AR8" s="65"/>
      <c r="AS8" s="65"/>
      <c r="AT8" s="36">
        <f>データ!$S$6</f>
        <v>558.23</v>
      </c>
      <c r="AU8" s="37"/>
      <c r="AV8" s="37"/>
      <c r="AW8" s="37"/>
      <c r="AX8" s="37"/>
      <c r="AY8" s="37"/>
      <c r="AZ8" s="37"/>
      <c r="BA8" s="37"/>
      <c r="BB8" s="54">
        <f>データ!$T$6</f>
        <v>154.04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73.040000000000006</v>
      </c>
      <c r="J10" s="37"/>
      <c r="K10" s="37"/>
      <c r="L10" s="37"/>
      <c r="M10" s="37"/>
      <c r="N10" s="37"/>
      <c r="O10" s="64"/>
      <c r="P10" s="54">
        <f>データ!$P$6</f>
        <v>99.49</v>
      </c>
      <c r="Q10" s="54"/>
      <c r="R10" s="54"/>
      <c r="S10" s="54"/>
      <c r="T10" s="54"/>
      <c r="U10" s="54"/>
      <c r="V10" s="54"/>
      <c r="W10" s="65">
        <f>データ!$Q$6</f>
        <v>3520</v>
      </c>
      <c r="X10" s="65"/>
      <c r="Y10" s="65"/>
      <c r="Z10" s="65"/>
      <c r="AA10" s="65"/>
      <c r="AB10" s="65"/>
      <c r="AC10" s="65"/>
      <c r="AD10" s="2"/>
      <c r="AE10" s="2"/>
      <c r="AF10" s="2"/>
      <c r="AG10" s="2"/>
      <c r="AH10" s="2"/>
      <c r="AI10" s="2"/>
      <c r="AJ10" s="2"/>
      <c r="AK10" s="2"/>
      <c r="AL10" s="65">
        <f>データ!$U$6</f>
        <v>84909</v>
      </c>
      <c r="AM10" s="65"/>
      <c r="AN10" s="65"/>
      <c r="AO10" s="65"/>
      <c r="AP10" s="65"/>
      <c r="AQ10" s="65"/>
      <c r="AR10" s="65"/>
      <c r="AS10" s="65"/>
      <c r="AT10" s="36">
        <f>データ!$V$6</f>
        <v>215.8</v>
      </c>
      <c r="AU10" s="37"/>
      <c r="AV10" s="37"/>
      <c r="AW10" s="37"/>
      <c r="AX10" s="37"/>
      <c r="AY10" s="37"/>
      <c r="AZ10" s="37"/>
      <c r="BA10" s="37"/>
      <c r="BB10" s="54">
        <f>データ!$W$6</f>
        <v>393.46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2/7DwGQGd0aD4Pa1KzgiyvW3a6Z/6UCPwrGgD1I25gRPb6sp9d0xj79CNuAQJd1bOWMP1Wbh4NpHWhH39/NNw==" saltValue="9bcwH2/FtLhAdqpmcRpO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242161</v>
      </c>
      <c r="D6" s="20">
        <f t="shared" si="3"/>
        <v>46</v>
      </c>
      <c r="E6" s="20">
        <f t="shared" si="3"/>
        <v>1</v>
      </c>
      <c r="F6" s="20">
        <f t="shared" si="3"/>
        <v>0</v>
      </c>
      <c r="G6" s="20">
        <f t="shared" si="3"/>
        <v>1</v>
      </c>
      <c r="H6" s="20" t="str">
        <f t="shared" si="3"/>
        <v>三重県　伊賀市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73.040000000000006</v>
      </c>
      <c r="P6" s="21">
        <f t="shared" si="3"/>
        <v>99.49</v>
      </c>
      <c r="Q6" s="21">
        <f t="shared" si="3"/>
        <v>3520</v>
      </c>
      <c r="R6" s="21">
        <f t="shared" si="3"/>
        <v>85989</v>
      </c>
      <c r="S6" s="21">
        <f t="shared" si="3"/>
        <v>558.23</v>
      </c>
      <c r="T6" s="21">
        <f t="shared" si="3"/>
        <v>154.04</v>
      </c>
      <c r="U6" s="21">
        <f t="shared" si="3"/>
        <v>84909</v>
      </c>
      <c r="V6" s="21">
        <f t="shared" si="3"/>
        <v>215.8</v>
      </c>
      <c r="W6" s="21">
        <f t="shared" si="3"/>
        <v>393.46</v>
      </c>
      <c r="X6" s="22">
        <f>IF(X7="",NA(),X7)</f>
        <v>113.17</v>
      </c>
      <c r="Y6" s="22">
        <f t="shared" ref="Y6:AG6" si="4">IF(Y7="",NA(),Y7)</f>
        <v>110.81</v>
      </c>
      <c r="Z6" s="22">
        <f t="shared" si="4"/>
        <v>112.09</v>
      </c>
      <c r="AA6" s="22">
        <f t="shared" si="4"/>
        <v>110.02</v>
      </c>
      <c r="AB6" s="22">
        <f t="shared" si="4"/>
        <v>105.64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267.82</v>
      </c>
      <c r="AU6" s="22">
        <f t="shared" ref="AU6:BC6" si="6">IF(AU7="",NA(),AU7)</f>
        <v>251.62</v>
      </c>
      <c r="AV6" s="22">
        <f t="shared" si="6"/>
        <v>260.26</v>
      </c>
      <c r="AW6" s="22">
        <f t="shared" si="6"/>
        <v>253.55</v>
      </c>
      <c r="AX6" s="22">
        <f t="shared" si="6"/>
        <v>247.04</v>
      </c>
      <c r="AY6" s="22">
        <f t="shared" si="6"/>
        <v>360.86</v>
      </c>
      <c r="AZ6" s="22">
        <f t="shared" si="6"/>
        <v>350.79</v>
      </c>
      <c r="BA6" s="22">
        <f t="shared" si="6"/>
        <v>354.57</v>
      </c>
      <c r="BB6" s="22">
        <f t="shared" si="6"/>
        <v>357.74</v>
      </c>
      <c r="BC6" s="22">
        <f t="shared" si="6"/>
        <v>344.88</v>
      </c>
      <c r="BD6" s="21" t="str">
        <f>IF(BD7="","",IF(BD7="-","【-】","【"&amp;SUBSTITUTE(TEXT(BD7,"#,##0.00"),"-","△")&amp;"】"))</f>
        <v>【243.36】</v>
      </c>
      <c r="BE6" s="22">
        <f>IF(BE7="",NA(),BE7)</f>
        <v>521.22</v>
      </c>
      <c r="BF6" s="22">
        <f t="shared" ref="BF6:BN6" si="7">IF(BF7="",NA(),BF7)</f>
        <v>515.14</v>
      </c>
      <c r="BG6" s="22">
        <f t="shared" si="7"/>
        <v>469.22</v>
      </c>
      <c r="BH6" s="22">
        <f t="shared" si="7"/>
        <v>477.2</v>
      </c>
      <c r="BI6" s="22">
        <f t="shared" si="7"/>
        <v>460.5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108.79</v>
      </c>
      <c r="BQ6" s="22">
        <f t="shared" ref="BQ6:BY6" si="8">IF(BQ7="",NA(),BQ7)</f>
        <v>103.28</v>
      </c>
      <c r="BR6" s="22">
        <f t="shared" si="8"/>
        <v>110.65</v>
      </c>
      <c r="BS6" s="22">
        <f t="shared" si="8"/>
        <v>101.52</v>
      </c>
      <c r="BT6" s="22">
        <f t="shared" si="8"/>
        <v>96.52</v>
      </c>
      <c r="BU6" s="22">
        <f t="shared" si="8"/>
        <v>103.32</v>
      </c>
      <c r="BV6" s="22">
        <f t="shared" si="8"/>
        <v>100.85</v>
      </c>
      <c r="BW6" s="22">
        <f t="shared" si="8"/>
        <v>103.79</v>
      </c>
      <c r="BX6" s="22">
        <f t="shared" si="8"/>
        <v>98.3</v>
      </c>
      <c r="BY6" s="22">
        <f t="shared" si="8"/>
        <v>98.89</v>
      </c>
      <c r="BZ6" s="21" t="str">
        <f>IF(BZ7="","",IF(BZ7="-","【-】","【"&amp;SUBSTITUTE(TEXT(BZ7,"#,##0.00"),"-","△")&amp;"】"))</f>
        <v>【97.82】</v>
      </c>
      <c r="CA6" s="22">
        <f>IF(CA7="",NA(),CA7)</f>
        <v>194.55</v>
      </c>
      <c r="CB6" s="22">
        <f t="shared" ref="CB6:CJ6" si="9">IF(CB7="",NA(),CB7)</f>
        <v>194.76</v>
      </c>
      <c r="CC6" s="22">
        <f t="shared" si="9"/>
        <v>190.76</v>
      </c>
      <c r="CD6" s="22">
        <f t="shared" si="9"/>
        <v>197.44</v>
      </c>
      <c r="CE6" s="22">
        <f t="shared" si="9"/>
        <v>207.92</v>
      </c>
      <c r="CF6" s="22">
        <f t="shared" si="9"/>
        <v>168.56</v>
      </c>
      <c r="CG6" s="22">
        <f t="shared" si="9"/>
        <v>167.1</v>
      </c>
      <c r="CH6" s="22">
        <f t="shared" si="9"/>
        <v>167.86</v>
      </c>
      <c r="CI6" s="22">
        <f t="shared" si="9"/>
        <v>173.68</v>
      </c>
      <c r="CJ6" s="22">
        <f t="shared" si="9"/>
        <v>174.52</v>
      </c>
      <c r="CK6" s="21" t="str">
        <f>IF(CK7="","",IF(CK7="-","【-】","【"&amp;SUBSTITUTE(TEXT(CK7,"#,##0.00"),"-","△")&amp;"】"))</f>
        <v>【177.56】</v>
      </c>
      <c r="CL6" s="22">
        <f>IF(CL7="",NA(),CL7)</f>
        <v>58.46</v>
      </c>
      <c r="CM6" s="22">
        <f t="shared" ref="CM6:CU6" si="10">IF(CM7="",NA(),CM7)</f>
        <v>58.84</v>
      </c>
      <c r="CN6" s="22">
        <f t="shared" si="10"/>
        <v>58.17</v>
      </c>
      <c r="CO6" s="22">
        <f t="shared" si="10"/>
        <v>58.61</v>
      </c>
      <c r="CP6" s="22">
        <f t="shared" si="10"/>
        <v>48.7</v>
      </c>
      <c r="CQ6" s="22">
        <f t="shared" si="10"/>
        <v>59.51</v>
      </c>
      <c r="CR6" s="22">
        <f t="shared" si="10"/>
        <v>59.91</v>
      </c>
      <c r="CS6" s="22">
        <f t="shared" si="10"/>
        <v>59.4</v>
      </c>
      <c r="CT6" s="22">
        <f t="shared" si="10"/>
        <v>59.24</v>
      </c>
      <c r="CU6" s="22">
        <f t="shared" si="10"/>
        <v>58.77</v>
      </c>
      <c r="CV6" s="21" t="str">
        <f>IF(CV7="","",IF(CV7="-","【-】","【"&amp;SUBSTITUTE(TEXT(CV7,"#,##0.00"),"-","△")&amp;"】"))</f>
        <v>【59.81】</v>
      </c>
      <c r="CW6" s="22">
        <f>IF(CW7="",NA(),CW7)</f>
        <v>82.47</v>
      </c>
      <c r="CX6" s="22">
        <f t="shared" ref="CX6:DF6" si="11">IF(CX7="",NA(),CX7)</f>
        <v>82.88</v>
      </c>
      <c r="CY6" s="22">
        <f t="shared" si="11"/>
        <v>83.15</v>
      </c>
      <c r="CZ6" s="22">
        <f t="shared" si="11"/>
        <v>80.83</v>
      </c>
      <c r="DA6" s="22">
        <f t="shared" si="11"/>
        <v>80.099999999999994</v>
      </c>
      <c r="DB6" s="22">
        <f t="shared" si="11"/>
        <v>87.08</v>
      </c>
      <c r="DC6" s="22">
        <f t="shared" si="11"/>
        <v>87.26</v>
      </c>
      <c r="DD6" s="22">
        <f t="shared" si="11"/>
        <v>87.57</v>
      </c>
      <c r="DE6" s="22">
        <f t="shared" si="11"/>
        <v>87.26</v>
      </c>
      <c r="DF6" s="22">
        <f t="shared" si="11"/>
        <v>86.95</v>
      </c>
      <c r="DG6" s="21" t="str">
        <f>IF(DG7="","",IF(DG7="-","【-】","【"&amp;SUBSTITUTE(TEXT(DG7,"#,##0.00"),"-","△")&amp;"】"))</f>
        <v>【89.42】</v>
      </c>
      <c r="DH6" s="22">
        <f>IF(DH7="",NA(),DH7)</f>
        <v>45.01</v>
      </c>
      <c r="DI6" s="22">
        <f t="shared" ref="DI6:DQ6" si="12">IF(DI7="",NA(),DI7)</f>
        <v>46.81</v>
      </c>
      <c r="DJ6" s="22">
        <f t="shared" si="12"/>
        <v>48.67</v>
      </c>
      <c r="DK6" s="22">
        <f t="shared" si="12"/>
        <v>50.42</v>
      </c>
      <c r="DL6" s="22">
        <f t="shared" si="12"/>
        <v>52.08</v>
      </c>
      <c r="DM6" s="22">
        <f t="shared" si="12"/>
        <v>48.55</v>
      </c>
      <c r="DN6" s="22">
        <f t="shared" si="12"/>
        <v>49.2</v>
      </c>
      <c r="DO6" s="22">
        <f t="shared" si="12"/>
        <v>50.01</v>
      </c>
      <c r="DP6" s="22">
        <f t="shared" si="12"/>
        <v>50.99</v>
      </c>
      <c r="DQ6" s="22">
        <f t="shared" si="12"/>
        <v>51.79</v>
      </c>
      <c r="DR6" s="21" t="str">
        <f>IF(DR7="","",IF(DR7="-","【-】","【"&amp;SUBSTITUTE(TEXT(DR7,"#,##0.00"),"-","△")&amp;"】"))</f>
        <v>【52.02】</v>
      </c>
      <c r="DS6" s="22">
        <f>IF(DS7="",NA(),DS7)</f>
        <v>8.09</v>
      </c>
      <c r="DT6" s="22">
        <f t="shared" ref="DT6:EB6" si="13">IF(DT7="",NA(),DT7)</f>
        <v>9.6999999999999993</v>
      </c>
      <c r="DU6" s="22">
        <f t="shared" si="13"/>
        <v>10.32</v>
      </c>
      <c r="DV6" s="22">
        <f t="shared" si="13"/>
        <v>12.86</v>
      </c>
      <c r="DW6" s="22">
        <f t="shared" si="13"/>
        <v>14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0.48</v>
      </c>
      <c r="EE6" s="22">
        <f t="shared" ref="EE6:EM6" si="14">IF(EE7="",NA(),EE7)</f>
        <v>0.27</v>
      </c>
      <c r="EF6" s="22">
        <f t="shared" si="14"/>
        <v>0.28000000000000003</v>
      </c>
      <c r="EG6" s="22">
        <f t="shared" si="14"/>
        <v>0.3</v>
      </c>
      <c r="EH6" s="22">
        <f t="shared" si="14"/>
        <v>0.22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242161</v>
      </c>
      <c r="D7" s="24">
        <v>46</v>
      </c>
      <c r="E7" s="24">
        <v>1</v>
      </c>
      <c r="F7" s="24">
        <v>0</v>
      </c>
      <c r="G7" s="24">
        <v>1</v>
      </c>
      <c r="H7" s="24" t="s">
        <v>93</v>
      </c>
      <c r="I7" s="24" t="s">
        <v>94</v>
      </c>
      <c r="J7" s="24" t="s">
        <v>95</v>
      </c>
      <c r="K7" s="24" t="s">
        <v>96</v>
      </c>
      <c r="L7" s="24" t="s">
        <v>97</v>
      </c>
      <c r="M7" s="24" t="s">
        <v>98</v>
      </c>
      <c r="N7" s="25" t="s">
        <v>99</v>
      </c>
      <c r="O7" s="25">
        <v>73.040000000000006</v>
      </c>
      <c r="P7" s="25">
        <v>99.49</v>
      </c>
      <c r="Q7" s="25">
        <v>3520</v>
      </c>
      <c r="R7" s="25">
        <v>85989</v>
      </c>
      <c r="S7" s="25">
        <v>558.23</v>
      </c>
      <c r="T7" s="25">
        <v>154.04</v>
      </c>
      <c r="U7" s="25">
        <v>84909</v>
      </c>
      <c r="V7" s="25">
        <v>215.8</v>
      </c>
      <c r="W7" s="25">
        <v>393.46</v>
      </c>
      <c r="X7" s="25">
        <v>113.17</v>
      </c>
      <c r="Y7" s="25">
        <v>110.81</v>
      </c>
      <c r="Z7" s="25">
        <v>112.09</v>
      </c>
      <c r="AA7" s="25">
        <v>110.02</v>
      </c>
      <c r="AB7" s="25">
        <v>105.64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267.82</v>
      </c>
      <c r="AU7" s="25">
        <v>251.62</v>
      </c>
      <c r="AV7" s="25">
        <v>260.26</v>
      </c>
      <c r="AW7" s="25">
        <v>253.55</v>
      </c>
      <c r="AX7" s="25">
        <v>247.04</v>
      </c>
      <c r="AY7" s="25">
        <v>360.86</v>
      </c>
      <c r="AZ7" s="25">
        <v>350.79</v>
      </c>
      <c r="BA7" s="25">
        <v>354.57</v>
      </c>
      <c r="BB7" s="25">
        <v>357.74</v>
      </c>
      <c r="BC7" s="25">
        <v>344.88</v>
      </c>
      <c r="BD7" s="25">
        <v>243.36</v>
      </c>
      <c r="BE7" s="25">
        <v>521.22</v>
      </c>
      <c r="BF7" s="25">
        <v>515.14</v>
      </c>
      <c r="BG7" s="25">
        <v>469.22</v>
      </c>
      <c r="BH7" s="25">
        <v>477.2</v>
      </c>
      <c r="BI7" s="25">
        <v>460.5</v>
      </c>
      <c r="BJ7" s="25">
        <v>309.27999999999997</v>
      </c>
      <c r="BK7" s="25">
        <v>322.92</v>
      </c>
      <c r="BL7" s="25">
        <v>303.45999999999998</v>
      </c>
      <c r="BM7" s="25">
        <v>307.27999999999997</v>
      </c>
      <c r="BN7" s="25">
        <v>304.02</v>
      </c>
      <c r="BO7" s="25">
        <v>265.93</v>
      </c>
      <c r="BP7" s="25">
        <v>108.79</v>
      </c>
      <c r="BQ7" s="25">
        <v>103.28</v>
      </c>
      <c r="BR7" s="25">
        <v>110.65</v>
      </c>
      <c r="BS7" s="25">
        <v>101.52</v>
      </c>
      <c r="BT7" s="25">
        <v>96.52</v>
      </c>
      <c r="BU7" s="25">
        <v>103.32</v>
      </c>
      <c r="BV7" s="25">
        <v>100.85</v>
      </c>
      <c r="BW7" s="25">
        <v>103.79</v>
      </c>
      <c r="BX7" s="25">
        <v>98.3</v>
      </c>
      <c r="BY7" s="25">
        <v>98.89</v>
      </c>
      <c r="BZ7" s="25">
        <v>97.82</v>
      </c>
      <c r="CA7" s="25">
        <v>194.55</v>
      </c>
      <c r="CB7" s="25">
        <v>194.76</v>
      </c>
      <c r="CC7" s="25">
        <v>190.76</v>
      </c>
      <c r="CD7" s="25">
        <v>197.44</v>
      </c>
      <c r="CE7" s="25">
        <v>207.92</v>
      </c>
      <c r="CF7" s="25">
        <v>168.56</v>
      </c>
      <c r="CG7" s="25">
        <v>167.1</v>
      </c>
      <c r="CH7" s="25">
        <v>167.86</v>
      </c>
      <c r="CI7" s="25">
        <v>173.68</v>
      </c>
      <c r="CJ7" s="25">
        <v>174.52</v>
      </c>
      <c r="CK7" s="25">
        <v>177.56</v>
      </c>
      <c r="CL7" s="25">
        <v>58.46</v>
      </c>
      <c r="CM7" s="25">
        <v>58.84</v>
      </c>
      <c r="CN7" s="25">
        <v>58.17</v>
      </c>
      <c r="CO7" s="25">
        <v>58.61</v>
      </c>
      <c r="CP7" s="25">
        <v>48.7</v>
      </c>
      <c r="CQ7" s="25">
        <v>59.51</v>
      </c>
      <c r="CR7" s="25">
        <v>59.91</v>
      </c>
      <c r="CS7" s="25">
        <v>59.4</v>
      </c>
      <c r="CT7" s="25">
        <v>59.24</v>
      </c>
      <c r="CU7" s="25">
        <v>58.77</v>
      </c>
      <c r="CV7" s="25">
        <v>59.81</v>
      </c>
      <c r="CW7" s="25">
        <v>82.47</v>
      </c>
      <c r="CX7" s="25">
        <v>82.88</v>
      </c>
      <c r="CY7" s="25">
        <v>83.15</v>
      </c>
      <c r="CZ7" s="25">
        <v>80.83</v>
      </c>
      <c r="DA7" s="25">
        <v>80.099999999999994</v>
      </c>
      <c r="DB7" s="25">
        <v>87.08</v>
      </c>
      <c r="DC7" s="25">
        <v>87.26</v>
      </c>
      <c r="DD7" s="25">
        <v>87.57</v>
      </c>
      <c r="DE7" s="25">
        <v>87.26</v>
      </c>
      <c r="DF7" s="25">
        <v>86.95</v>
      </c>
      <c r="DG7" s="25">
        <v>89.42</v>
      </c>
      <c r="DH7" s="25">
        <v>45.01</v>
      </c>
      <c r="DI7" s="25">
        <v>46.81</v>
      </c>
      <c r="DJ7" s="25">
        <v>48.67</v>
      </c>
      <c r="DK7" s="25">
        <v>50.42</v>
      </c>
      <c r="DL7" s="25">
        <v>52.08</v>
      </c>
      <c r="DM7" s="25">
        <v>48.55</v>
      </c>
      <c r="DN7" s="25">
        <v>49.2</v>
      </c>
      <c r="DO7" s="25">
        <v>50.01</v>
      </c>
      <c r="DP7" s="25">
        <v>50.99</v>
      </c>
      <c r="DQ7" s="25">
        <v>51.79</v>
      </c>
      <c r="DR7" s="25">
        <v>52.02</v>
      </c>
      <c r="DS7" s="25">
        <v>8.09</v>
      </c>
      <c r="DT7" s="25">
        <v>9.6999999999999993</v>
      </c>
      <c r="DU7" s="25">
        <v>10.32</v>
      </c>
      <c r="DV7" s="25">
        <v>12.86</v>
      </c>
      <c r="DW7" s="25">
        <v>14</v>
      </c>
      <c r="DX7" s="25">
        <v>17.11</v>
      </c>
      <c r="DY7" s="25">
        <v>18.329999999999998</v>
      </c>
      <c r="DZ7" s="25">
        <v>20.27</v>
      </c>
      <c r="EA7" s="25">
        <v>21.69</v>
      </c>
      <c r="EB7" s="25">
        <v>23.19</v>
      </c>
      <c r="EC7" s="25">
        <v>25.37</v>
      </c>
      <c r="ED7" s="25">
        <v>0.48</v>
      </c>
      <c r="EE7" s="25">
        <v>0.27</v>
      </c>
      <c r="EF7" s="25">
        <v>0.28000000000000003</v>
      </c>
      <c r="EG7" s="25">
        <v>0.3</v>
      </c>
      <c r="EH7" s="25">
        <v>0.22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