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9D24E9AC-E2B8-4A03-9AD0-F9DF5541427C}" xr6:coauthVersionLast="47" xr6:coauthVersionMax="47" xr10:uidLastSave="{00000000-0000-0000-0000-000000000000}"/>
  <workbookProtection workbookAlgorithmName="SHA-512" workbookHashValue="sYuyfmKO59s1aJIKCSAXDavXkac0sp1hNnPx/1wPvJUuaSCq/BV6kuyJ/3JFe+CjUOSDNLXBMJE20KwqYTguIA==" workbookSaltValue="1LAjGBHK3kd+WDF7DrFzvw==" workbookSpinCount="100000" lockStructure="1"/>
  <bookViews>
    <workbookView xWindow="-108" yWindow="-108" windowWidth="23256" windowHeight="138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DO7" i="5"/>
  <c r="DN7" i="5"/>
  <c r="DM7" i="5"/>
  <c r="DL7" i="5"/>
  <c r="DK7" i="5"/>
  <c r="DI7" i="5"/>
  <c r="DH7" i="5"/>
  <c r="LT78" i="4" s="1"/>
  <c r="DG7" i="5"/>
  <c r="LE78" i="4" s="1"/>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FE52" i="4" s="1"/>
  <c r="BF7" i="5"/>
  <c r="BD7" i="5"/>
  <c r="BC7" i="5"/>
  <c r="BZ53" i="4" s="1"/>
  <c r="BB7" i="5"/>
  <c r="BA7" i="5"/>
  <c r="AZ7" i="5"/>
  <c r="AY7" i="5"/>
  <c r="CS52" i="4" s="1"/>
  <c r="AX7" i="5"/>
  <c r="AW7" i="5"/>
  <c r="BG52" i="4" s="1"/>
  <c r="AV7" i="5"/>
  <c r="AN52" i="4" s="1"/>
  <c r="AU7" i="5"/>
  <c r="U52" i="4" s="1"/>
  <c r="AS7" i="5"/>
  <c r="AR7" i="5"/>
  <c r="AQ7" i="5"/>
  <c r="FX32" i="4" s="1"/>
  <c r="AP7" i="5"/>
  <c r="FE32" i="4" s="1"/>
  <c r="AO7" i="5"/>
  <c r="AN7" i="5"/>
  <c r="AM7" i="5"/>
  <c r="AL7" i="5"/>
  <c r="FX31" i="4" s="1"/>
  <c r="AK7" i="5"/>
  <c r="AJ7" i="5"/>
  <c r="EL31" i="4" s="1"/>
  <c r="AH7" i="5"/>
  <c r="AG7" i="5"/>
  <c r="BZ32" i="4" s="1"/>
  <c r="AF7" i="5"/>
  <c r="BG32" i="4" s="1"/>
  <c r="AE7" i="5"/>
  <c r="AD7" i="5"/>
  <c r="AC7" i="5"/>
  <c r="CS31" i="4" s="1"/>
  <c r="AB7" i="5"/>
  <c r="AA7" i="5"/>
  <c r="Z7" i="5"/>
  <c r="Y7" i="5"/>
  <c r="U31" i="4" s="1"/>
  <c r="X7" i="5"/>
  <c r="W7" i="5"/>
  <c r="V7" i="5"/>
  <c r="HX10" i="4" s="1"/>
  <c r="U7" i="5"/>
  <c r="LJ8" i="4" s="1"/>
  <c r="T7" i="5"/>
  <c r="S7" i="5"/>
  <c r="HX8" i="4" s="1"/>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MA52" i="4"/>
  <c r="LH52" i="4"/>
  <c r="KO52" i="4"/>
  <c r="JV52" i="4"/>
  <c r="JC52" i="4"/>
  <c r="HJ52" i="4"/>
  <c r="GQ52" i="4"/>
  <c r="FX52" i="4"/>
  <c r="EL52" i="4"/>
  <c r="BZ52" i="4"/>
  <c r="LH32" i="4"/>
  <c r="KO32" i="4"/>
  <c r="JC32" i="4"/>
  <c r="HJ32" i="4"/>
  <c r="GQ32" i="4"/>
  <c r="EL32" i="4"/>
  <c r="CS32" i="4"/>
  <c r="AN32" i="4"/>
  <c r="U32" i="4"/>
  <c r="MA31" i="4"/>
  <c r="LH31" i="4"/>
  <c r="KO31" i="4"/>
  <c r="JV31" i="4"/>
  <c r="JC31" i="4"/>
  <c r="HJ31" i="4"/>
  <c r="GQ31" i="4"/>
  <c r="FE31" i="4"/>
  <c r="BZ31" i="4"/>
  <c r="BG31" i="4"/>
  <c r="AN31" i="4"/>
  <c r="LJ10" i="4"/>
  <c r="JQ10" i="4"/>
  <c r="DU10" i="4"/>
  <c r="CF10" i="4"/>
  <c r="B10" i="4"/>
  <c r="JQ8" i="4"/>
  <c r="AQ8" i="4"/>
  <c r="B6" i="4" l="1"/>
  <c r="IT76" i="4"/>
  <c r="CS51" i="4"/>
  <c r="HJ30" i="4"/>
  <c r="CS30" i="4"/>
  <c r="BZ76" i="4"/>
  <c r="MI76" i="4"/>
  <c r="HJ51" i="4"/>
  <c r="MA51" i="4"/>
  <c r="MA30" i="4"/>
  <c r="C11" i="5"/>
  <c r="D11" i="5"/>
  <c r="E11" i="5"/>
  <c r="B11" i="5"/>
  <c r="LH51" i="4" l="1"/>
  <c r="LT76" i="4"/>
  <c r="GQ51" i="4"/>
  <c r="LH30" i="4"/>
  <c r="IE76" i="4"/>
  <c r="BZ51" i="4"/>
  <c r="GQ30" i="4"/>
  <c r="BZ30" i="4"/>
  <c r="BK76" i="4"/>
  <c r="AV76" i="4"/>
  <c r="KO51" i="4"/>
  <c r="LE76" i="4"/>
  <c r="FX51" i="4"/>
  <c r="KO30" i="4"/>
  <c r="HP76" i="4"/>
  <c r="BG51" i="4"/>
  <c r="FX30" i="4"/>
  <c r="BG30" i="4"/>
  <c r="FE30" i="4"/>
  <c r="AN30" i="4"/>
  <c r="AG76" i="4"/>
  <c r="JV51" i="4"/>
  <c r="KP76" i="4"/>
  <c r="FE51" i="4"/>
  <c r="HA76" i="4"/>
  <c r="AN51" i="4"/>
  <c r="JV30" i="4"/>
  <c r="GL76" i="4"/>
  <c r="U51" i="4"/>
  <c r="EL30" i="4"/>
  <c r="U30" i="4"/>
  <c r="R76" i="4"/>
  <c r="JC51" i="4"/>
  <c r="KA76" i="4"/>
  <c r="JC30" i="4"/>
  <c r="EL51" i="4"/>
</calcChain>
</file>

<file path=xl/sharedStrings.xml><?xml version="1.0" encoding="utf-8"?>
<sst xmlns="http://schemas.openxmlformats.org/spreadsheetml/2006/main" count="292" uniqueCount="126">
  <si>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</si>
  <si>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</si>
  <si>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</si>
  <si>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</si>
  <si>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</si>
  <si>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</si>
  <si>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</si>
  <si>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</si>
  <si>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</si>
  <si>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</si>
  <si>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</si>
  <si>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</si>
  <si>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</si>
  <si>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</si>
  <si>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</si>
  <si>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</si>
  <si>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</si>
  <si>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</si>
  <si>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</si>
  <si>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</si>
  <si>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</si>
  <si>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</si>
  <si>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</si>
  <si>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</si>
  <si>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</si>
  <si>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</si>
  <si>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</si>
  <si>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</si>
  <si>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</si>
  <si>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</si>
  <si>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</si>
  <si>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</si>
  <si>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</si>
  <si>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</si>
  <si>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</si>
  <si>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</si>
  <si>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</si>
  <si>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</si>
  <si>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</si>
  <si>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</si>
  <si>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</si>
  <si>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</si>
  <si>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</si>
  <si>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</si>
  <si>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</si>
  <si>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</si>
  <si>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</si>
  <si>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</si>
  <si>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</si>
  <si>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</si>
  <si>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</si>
  <si>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</si>
  <si>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</si>
  <si>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</si>
  <si>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</si>
  <si>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</si>
  <si>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</si>
  <si>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</si>
  <si>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</si>
  <si>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</si>
  <si>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</si>
  <si>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</si>
  <si>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</si>
  <si>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</si>
  <si>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</si>
  <si>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</si>
  <si>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</si>
  <si>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</si>
  <si>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</si>
  <si>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</si>
  <si>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</si>
  <si>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</si>
  <si>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</si>
  <si>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</si>
  <si>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</si>
  <si>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</si>
  <si>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</si>
  <si>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</si>
  <si>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</si>
  <si>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</si>
  <si>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</si>
  <si>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</si>
  <si>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</si>
  <si>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</si>
  <si>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</si>
  <si>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</si>
  <si>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</si>
  <si>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</si>
  <si>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</si>
  <si>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</si>
  <si>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</si>
  <si>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</si>
  <si>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</si>
  <si>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</si>
  <si>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</si>
  <si>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</si>
  <si>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</si>
  <si>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</si>
  <si>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</si>
  <si>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</si>
  <si>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</si>
  <si>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</si>
  <si>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</si>
  <si>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</si>
  <si>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</si>
  <si>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志摩市</t>
  </si>
  <si>
    <t>志摩磯部駅前広場西側駐車場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</si>
  <si>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</si>
  <si>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</si>
  <si>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</si>
  <si>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</si>
  <si>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</si>
  <si>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</si>
  <si>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</si>
  <si>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</si>
  <si>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</si>
  <si>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</si>
  <si>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</si>
  <si>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</si>
  <si>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</si>
  <si>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</si>
  <si>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</si>
  <si>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・令和2年10月1日より供用開始し、ゲート式の駐車場管理システムを導入している。
・現状、目立ったトラブルはなく運用できているが、今後舗装やフェンス等の修繕が予想される。</t>
    <phoneticPr fontId="5"/>
  </si>
  <si>
    <t>・駐車区画（48台分）の利用者は一日平均約29台で、駅前であることから電車利用に伴い使用されるケースが多い。
・稼働率は、新型コロナウイルス感染症拡大の影響で低かったと考えられるが、令和4年度から上昇傾向にある。また、１日300円の利用料金であるから長期駐車の利用が増加しており、今後もその傾向にあると考えられる。</t>
    <phoneticPr fontId="5"/>
  </si>
  <si>
    <t>・当該駐車場は、時間貸し駐車場で令和2年10月よりゲート式駐車場として供用開始した。
・利用形態として、電車の利用や駅前の送迎のため利用や長期利用が多い状況であり、その状況は継続すると推察する。
・令和2年度、令和3年度は新型コロナウイルス感染症拡大のため駅利用の減少から駐車場利用が減少したが、令和4年度からは回復傾向にあり、駐車場利用者も増加している。
・稼働率が上向きの傾向であり、管理委託していることから安定的な駐車場運営となると想定している。ただし、稼働率、利用率が上がっても駐車料金の設定を抑えていることから、大きな収益の伸びを期待することはできない。</t>
    <phoneticPr fontId="5"/>
  </si>
  <si>
    <t>・令和2年10月1日に供用開始したが、令和2年度および令和3年度は新型コロナウイルス感染症の影響を受け、収入が伸び悩んでいた。令和4年度から利用者の増加となり、令和５年度では大幅な収入の増となった。
・経費としては駐車場の運営管理業務を業者へ委託しているため、委託料が発生している。
・類似施設の平均より収益等が低い要因は、利用料が1日（24時間）300円としていることが考えられる。
・当該駐車場の設置された目的が、駅前駐車場利用の混雑緩和および利用者の利便性向上のために設置されたものではあるが、令和5年度は修繕等臨時的経費がなかったことに加え、収入が伸びたことにより収益的収支比率が100％を超える結果となった。</t>
    <rPh sb="250" eb="252">
      <t>レイワ</t>
    </rPh>
    <rPh sb="253" eb="255">
      <t>ネンド</t>
    </rPh>
    <rPh sb="256" eb="259">
      <t>シュウゼントウ</t>
    </rPh>
    <rPh sb="259" eb="264">
      <t>リンジテキケイヒ</t>
    </rPh>
    <rPh sb="272" eb="273">
      <t>クワ</t>
    </rPh>
    <rPh sb="275" eb="277">
      <t>シュウニュウ</t>
    </rPh>
    <rPh sb="278" eb="279">
      <t>ノ</t>
    </rPh>
    <rPh sb="299" eb="300">
      <t>コ</t>
    </rPh>
    <rPh sb="302" eb="304">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</si>
</sst>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100</c:v>
                </c:pt>
                <c:pt idx="2">
                  <c:v>88</c:v>
                </c:pt>
                <c:pt idx="3">
                  <c:v>88.1</c:v>
                </c:pt>
                <c:pt idx="4">
                  <c:v>110.5</c:v>
                </c:pt>
              </c:numCache>
            </c:numRef>
          </c:val>
          <c:extLst>
            <c:ext xmlns:c16="http://schemas.microsoft.com/office/drawing/2014/chart" uri="{C3380CC4-5D6E-409C-BE32-E72D297353CC}">
              <c16:uniqueId val="{00000000-576A-425E-A73B-80924D28550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576A-425E-A73B-80924D28550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6BDF-4E72-B565-0C20CF687C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70.3</c:v>
                </c:pt>
                <c:pt idx="2">
                  <c:v>70</c:v>
                </c:pt>
                <c:pt idx="3">
                  <c:v>47.6</c:v>
                </c:pt>
                <c:pt idx="4">
                  <c:v>36.1</c:v>
                </c:pt>
              </c:numCache>
            </c:numRef>
          </c:val>
          <c:smooth val="0"/>
          <c:extLst>
            <c:ext xmlns:c16="http://schemas.microsoft.com/office/drawing/2014/chart" uri="{C3380CC4-5D6E-409C-BE32-E72D297353CC}">
              <c16:uniqueId val="{00000001-6BDF-4E72-B565-0C20CF687C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C72-4D63-8930-F249CA3FFDA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C72-4D63-8930-F249CA3FFDA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5B1-4C68-A325-AE787B2A7B6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5B1-4C68-A325-AE787B2A7B6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90.3</c:v>
                </c:pt>
                <c:pt idx="2">
                  <c:v>36.700000000000003</c:v>
                </c:pt>
                <c:pt idx="3">
                  <c:v>5.3</c:v>
                </c:pt>
                <c:pt idx="4">
                  <c:v>0</c:v>
                </c:pt>
              </c:numCache>
            </c:numRef>
          </c:val>
          <c:extLst>
            <c:ext xmlns:c16="http://schemas.microsoft.com/office/drawing/2014/chart" uri="{C3380CC4-5D6E-409C-BE32-E72D297353CC}">
              <c16:uniqueId val="{00000000-38DC-4FD0-A24A-82384C58CE0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10.199999999999999</c:v>
                </c:pt>
                <c:pt idx="2">
                  <c:v>5.0999999999999996</c:v>
                </c:pt>
                <c:pt idx="3">
                  <c:v>1.9</c:v>
                </c:pt>
                <c:pt idx="4">
                  <c:v>3</c:v>
                </c:pt>
              </c:numCache>
            </c:numRef>
          </c:val>
          <c:smooth val="0"/>
          <c:extLst>
            <c:ext xmlns:c16="http://schemas.microsoft.com/office/drawing/2014/chart" uri="{C3380CC4-5D6E-409C-BE32-E72D297353CC}">
              <c16:uniqueId val="{00000001-38DC-4FD0-A24A-82384C58CE0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2406</c:v>
                </c:pt>
                <c:pt idx="2">
                  <c:v>205</c:v>
                </c:pt>
                <c:pt idx="3">
                  <c:v>20</c:v>
                </c:pt>
                <c:pt idx="4">
                  <c:v>0</c:v>
                </c:pt>
              </c:numCache>
            </c:numRef>
          </c:val>
          <c:extLst>
            <c:ext xmlns:c16="http://schemas.microsoft.com/office/drawing/2014/chart" uri="{C3380CC4-5D6E-409C-BE32-E72D297353CC}">
              <c16:uniqueId val="{00000000-2086-403B-981B-D530A28E56E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407</c:v>
                </c:pt>
                <c:pt idx="2">
                  <c:v>166</c:v>
                </c:pt>
                <c:pt idx="3">
                  <c:v>18</c:v>
                </c:pt>
                <c:pt idx="4">
                  <c:v>18</c:v>
                </c:pt>
              </c:numCache>
            </c:numRef>
          </c:val>
          <c:smooth val="0"/>
          <c:extLst>
            <c:ext xmlns:c16="http://schemas.microsoft.com/office/drawing/2014/chart" uri="{C3380CC4-5D6E-409C-BE32-E72D297353CC}">
              <c16:uniqueId val="{00000001-2086-403B-981B-D530A28E56E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27.1</c:v>
                </c:pt>
                <c:pt idx="2">
                  <c:v>33.299999999999997</c:v>
                </c:pt>
                <c:pt idx="3">
                  <c:v>52.1</c:v>
                </c:pt>
                <c:pt idx="4">
                  <c:v>60.4</c:v>
                </c:pt>
              </c:numCache>
            </c:numRef>
          </c:val>
          <c:extLst>
            <c:ext xmlns:c16="http://schemas.microsoft.com/office/drawing/2014/chart" uri="{C3380CC4-5D6E-409C-BE32-E72D297353CC}">
              <c16:uniqueId val="{00000000-B3BB-4711-B0A0-EFE833F3308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224.4</c:v>
                </c:pt>
                <c:pt idx="2">
                  <c:v>251.9</c:v>
                </c:pt>
                <c:pt idx="3">
                  <c:v>291.5</c:v>
                </c:pt>
                <c:pt idx="4">
                  <c:v>314.89999999999998</c:v>
                </c:pt>
              </c:numCache>
            </c:numRef>
          </c:val>
          <c:smooth val="0"/>
          <c:extLst>
            <c:ext xmlns:c16="http://schemas.microsoft.com/office/drawing/2014/chart" uri="{C3380CC4-5D6E-409C-BE32-E72D297353CC}">
              <c16:uniqueId val="{00000001-B3BB-4711-B0A0-EFE833F3308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-347.2</c:v>
                </c:pt>
                <c:pt idx="2">
                  <c:v>-94.6</c:v>
                </c:pt>
                <c:pt idx="3">
                  <c:v>-20.8</c:v>
                </c:pt>
                <c:pt idx="4">
                  <c:v>9.5</c:v>
                </c:pt>
              </c:numCache>
            </c:numRef>
          </c:val>
          <c:extLst>
            <c:ext xmlns:c16="http://schemas.microsoft.com/office/drawing/2014/chart" uri="{C3380CC4-5D6E-409C-BE32-E72D297353CC}">
              <c16:uniqueId val="{00000000-E98D-4B3E-98D0-4A7BD5E3826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-122.5</c:v>
                </c:pt>
                <c:pt idx="2">
                  <c:v>8.5</c:v>
                </c:pt>
                <c:pt idx="3">
                  <c:v>26.6</c:v>
                </c:pt>
                <c:pt idx="4">
                  <c:v>36.5</c:v>
                </c:pt>
              </c:numCache>
            </c:numRef>
          </c:val>
          <c:smooth val="0"/>
          <c:extLst>
            <c:ext xmlns:c16="http://schemas.microsoft.com/office/drawing/2014/chart" uri="{C3380CC4-5D6E-409C-BE32-E72D297353CC}">
              <c16:uniqueId val="{00000001-E98D-4B3E-98D0-4A7BD5E3826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-5618</c:v>
                </c:pt>
                <c:pt idx="2">
                  <c:v>-1613</c:v>
                </c:pt>
                <c:pt idx="3">
                  <c:v>-607</c:v>
                </c:pt>
                <c:pt idx="4">
                  <c:v>375</c:v>
                </c:pt>
              </c:numCache>
            </c:numRef>
          </c:val>
          <c:extLst>
            <c:ext xmlns:c16="http://schemas.microsoft.com/office/drawing/2014/chart" uri="{C3380CC4-5D6E-409C-BE32-E72D297353CC}">
              <c16:uniqueId val="{00000000-AA5F-4099-90F1-670C273C3BF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2576</c:v>
                </c:pt>
                <c:pt idx="2">
                  <c:v>4153</c:v>
                </c:pt>
                <c:pt idx="3">
                  <c:v>6140</c:v>
                </c:pt>
                <c:pt idx="4">
                  <c:v>9395</c:v>
                </c:pt>
              </c:numCache>
            </c:numRef>
          </c:val>
          <c:smooth val="0"/>
          <c:extLst>
            <c:ext xmlns:c16="http://schemas.microsoft.com/office/drawing/2014/chart" uri="{C3380CC4-5D6E-409C-BE32-E72D297353CC}">
              <c16:uniqueId val="{00000001-AA5F-4099-90F1-670C273C3BF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三重県志摩市　志摩磯部駅前広場西側駐車場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609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88</v>
      </c>
      <c r="BH31" s="98"/>
      <c r="BI31" s="98"/>
      <c r="BJ31" s="98"/>
      <c r="BK31" s="98"/>
      <c r="BL31" s="98"/>
      <c r="BM31" s="98"/>
      <c r="BN31" s="98"/>
      <c r="BO31" s="98"/>
      <c r="BP31" s="98"/>
      <c r="BQ31" s="98"/>
      <c r="BR31" s="98"/>
      <c r="BS31" s="98"/>
      <c r="BT31" s="98"/>
      <c r="BU31" s="98"/>
      <c r="BV31" s="98"/>
      <c r="BW31" s="98"/>
      <c r="BX31" s="98"/>
      <c r="BY31" s="98"/>
      <c r="BZ31" s="98">
        <f>データ!AB7</f>
        <v>88.1</v>
      </c>
      <c r="CA31" s="98"/>
      <c r="CB31" s="98"/>
      <c r="CC31" s="98"/>
      <c r="CD31" s="98"/>
      <c r="CE31" s="98"/>
      <c r="CF31" s="98"/>
      <c r="CG31" s="98"/>
      <c r="CH31" s="98"/>
      <c r="CI31" s="98"/>
      <c r="CJ31" s="98"/>
      <c r="CK31" s="98"/>
      <c r="CL31" s="98"/>
      <c r="CM31" s="98"/>
      <c r="CN31" s="98"/>
      <c r="CO31" s="98"/>
      <c r="CP31" s="98"/>
      <c r="CQ31" s="98"/>
      <c r="CR31" s="98"/>
      <c r="CS31" s="98">
        <f>データ!AC7</f>
        <v>110.5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90.3</v>
      </c>
      <c r="FF31" s="98"/>
      <c r="FG31" s="98"/>
      <c r="FH31" s="98"/>
      <c r="FI31" s="98"/>
      <c r="FJ31" s="98"/>
      <c r="FK31" s="98"/>
      <c r="FL31" s="98"/>
      <c r="FM31" s="98"/>
      <c r="FN31" s="98"/>
      <c r="FO31" s="98"/>
      <c r="FP31" s="98"/>
      <c r="FQ31" s="98"/>
      <c r="FR31" s="98"/>
      <c r="FS31" s="98"/>
      <c r="FT31" s="98"/>
      <c r="FU31" s="98"/>
      <c r="FV31" s="98"/>
      <c r="FW31" s="98"/>
      <c r="FX31" s="98">
        <f>データ!AL7</f>
        <v>36.700000000000003</v>
      </c>
      <c r="FY31" s="98"/>
      <c r="FZ31" s="98"/>
      <c r="GA31" s="98"/>
      <c r="GB31" s="98"/>
      <c r="GC31" s="98"/>
      <c r="GD31" s="98"/>
      <c r="GE31" s="98"/>
      <c r="GF31" s="98"/>
      <c r="GG31" s="98"/>
      <c r="GH31" s="98"/>
      <c r="GI31" s="98"/>
      <c r="GJ31" s="98"/>
      <c r="GK31" s="98"/>
      <c r="GL31" s="98"/>
      <c r="GM31" s="98"/>
      <c r="GN31" s="98"/>
      <c r="GO31" s="98"/>
      <c r="GP31" s="98"/>
      <c r="GQ31" s="98">
        <f>データ!AM7</f>
        <v>5.3</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27.1</v>
      </c>
      <c r="JW31" s="67"/>
      <c r="JX31" s="67"/>
      <c r="JY31" s="67"/>
      <c r="JZ31" s="67"/>
      <c r="KA31" s="67"/>
      <c r="KB31" s="67"/>
      <c r="KC31" s="67"/>
      <c r="KD31" s="67"/>
      <c r="KE31" s="67"/>
      <c r="KF31" s="67"/>
      <c r="KG31" s="67"/>
      <c r="KH31" s="67"/>
      <c r="KI31" s="67"/>
      <c r="KJ31" s="67"/>
      <c r="KK31" s="67"/>
      <c r="KL31" s="67"/>
      <c r="KM31" s="67"/>
      <c r="KN31" s="68"/>
      <c r="KO31" s="66">
        <f>データ!DM7</f>
        <v>33.299999999999997</v>
      </c>
      <c r="KP31" s="67"/>
      <c r="KQ31" s="67"/>
      <c r="KR31" s="67"/>
      <c r="KS31" s="67"/>
      <c r="KT31" s="67"/>
      <c r="KU31" s="67"/>
      <c r="KV31" s="67"/>
      <c r="KW31" s="67"/>
      <c r="KX31" s="67"/>
      <c r="KY31" s="67"/>
      <c r="KZ31" s="67"/>
      <c r="LA31" s="67"/>
      <c r="LB31" s="67"/>
      <c r="LC31" s="67"/>
      <c r="LD31" s="67"/>
      <c r="LE31" s="67"/>
      <c r="LF31" s="67"/>
      <c r="LG31" s="68"/>
      <c r="LH31" s="66">
        <f>データ!DN7</f>
        <v>52.1</v>
      </c>
      <c r="LI31" s="67"/>
      <c r="LJ31" s="67"/>
      <c r="LK31" s="67"/>
      <c r="LL31" s="67"/>
      <c r="LM31" s="67"/>
      <c r="LN31" s="67"/>
      <c r="LO31" s="67"/>
      <c r="LP31" s="67"/>
      <c r="LQ31" s="67"/>
      <c r="LR31" s="67"/>
      <c r="LS31" s="67"/>
      <c r="LT31" s="67"/>
      <c r="LU31" s="67"/>
      <c r="LV31" s="67"/>
      <c r="LW31" s="67"/>
      <c r="LX31" s="67"/>
      <c r="LY31" s="67"/>
      <c r="LZ31" s="68"/>
      <c r="MA31" s="66">
        <f>データ!DO7</f>
        <v>60.4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2406</v>
      </c>
      <c r="AO52" s="97"/>
      <c r="AP52" s="97"/>
      <c r="AQ52" s="97"/>
      <c r="AR52" s="97"/>
      <c r="AS52" s="97"/>
      <c r="AT52" s="97"/>
      <c r="AU52" s="97"/>
      <c r="AV52" s="97"/>
      <c r="AW52" s="97"/>
      <c r="AX52" s="97"/>
      <c r="AY52" s="97"/>
      <c r="AZ52" s="97"/>
      <c r="BA52" s="97"/>
      <c r="BB52" s="97"/>
      <c r="BC52" s="97"/>
      <c r="BD52" s="97"/>
      <c r="BE52" s="97"/>
      <c r="BF52" s="97"/>
      <c r="BG52" s="97">
        <f>データ!AW7</f>
        <v>205</v>
      </c>
      <c r="BH52" s="97"/>
      <c r="BI52" s="97"/>
      <c r="BJ52" s="97"/>
      <c r="BK52" s="97"/>
      <c r="BL52" s="97"/>
      <c r="BM52" s="97"/>
      <c r="BN52" s="97"/>
      <c r="BO52" s="97"/>
      <c r="BP52" s="97"/>
      <c r="BQ52" s="97"/>
      <c r="BR52" s="97"/>
      <c r="BS52" s="97"/>
      <c r="BT52" s="97"/>
      <c r="BU52" s="97"/>
      <c r="BV52" s="97"/>
      <c r="BW52" s="97"/>
      <c r="BX52" s="97"/>
      <c r="BY52" s="97"/>
      <c r="BZ52" s="97">
        <f>データ!AX7</f>
        <v>20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-347.2</v>
      </c>
      <c r="FF52" s="98"/>
      <c r="FG52" s="98"/>
      <c r="FH52" s="98"/>
      <c r="FI52" s="98"/>
      <c r="FJ52" s="98"/>
      <c r="FK52" s="98"/>
      <c r="FL52" s="98"/>
      <c r="FM52" s="98"/>
      <c r="FN52" s="98"/>
      <c r="FO52" s="98"/>
      <c r="FP52" s="98"/>
      <c r="FQ52" s="98"/>
      <c r="FR52" s="98"/>
      <c r="FS52" s="98"/>
      <c r="FT52" s="98"/>
      <c r="FU52" s="98"/>
      <c r="FV52" s="98"/>
      <c r="FW52" s="98"/>
      <c r="FX52" s="98">
        <f>データ!BH7</f>
        <v>-94.6</v>
      </c>
      <c r="FY52" s="98"/>
      <c r="FZ52" s="98"/>
      <c r="GA52" s="98"/>
      <c r="GB52" s="98"/>
      <c r="GC52" s="98"/>
      <c r="GD52" s="98"/>
      <c r="GE52" s="98"/>
      <c r="GF52" s="98"/>
      <c r="GG52" s="98"/>
      <c r="GH52" s="98"/>
      <c r="GI52" s="98"/>
      <c r="GJ52" s="98"/>
      <c r="GK52" s="98"/>
      <c r="GL52" s="98"/>
      <c r="GM52" s="98"/>
      <c r="GN52" s="98"/>
      <c r="GO52" s="98"/>
      <c r="GP52" s="98"/>
      <c r="GQ52" s="98">
        <f>データ!BI7</f>
        <v>-20.8</v>
      </c>
      <c r="GR52" s="98"/>
      <c r="GS52" s="98"/>
      <c r="GT52" s="98"/>
      <c r="GU52" s="98"/>
      <c r="GV52" s="98"/>
      <c r="GW52" s="98"/>
      <c r="GX52" s="98"/>
      <c r="GY52" s="98"/>
      <c r="GZ52" s="98"/>
      <c r="HA52" s="98"/>
      <c r="HB52" s="98"/>
      <c r="HC52" s="98"/>
      <c r="HD52" s="98"/>
      <c r="HE52" s="98"/>
      <c r="HF52" s="98"/>
      <c r="HG52" s="98"/>
      <c r="HH52" s="98"/>
      <c r="HI52" s="98"/>
      <c r="HJ52" s="98">
        <f>データ!BJ7</f>
        <v>9.5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-5618</v>
      </c>
      <c r="JW52" s="97"/>
      <c r="JX52" s="97"/>
      <c r="JY52" s="97"/>
      <c r="JZ52" s="97"/>
      <c r="KA52" s="97"/>
      <c r="KB52" s="97"/>
      <c r="KC52" s="97"/>
      <c r="KD52" s="97"/>
      <c r="KE52" s="97"/>
      <c r="KF52" s="97"/>
      <c r="KG52" s="97"/>
      <c r="KH52" s="97"/>
      <c r="KI52" s="97"/>
      <c r="KJ52" s="97"/>
      <c r="KK52" s="97"/>
      <c r="KL52" s="97"/>
      <c r="KM52" s="97"/>
      <c r="KN52" s="97"/>
      <c r="KO52" s="97">
        <f>データ!BS7</f>
        <v>-1613</v>
      </c>
      <c r="KP52" s="97"/>
      <c r="KQ52" s="97"/>
      <c r="KR52" s="97"/>
      <c r="KS52" s="97"/>
      <c r="KT52" s="97"/>
      <c r="KU52" s="97"/>
      <c r="KV52" s="97"/>
      <c r="KW52" s="97"/>
      <c r="KX52" s="97"/>
      <c r="KY52" s="97"/>
      <c r="KZ52" s="97"/>
      <c r="LA52" s="97"/>
      <c r="LB52" s="97"/>
      <c r="LC52" s="97"/>
      <c r="LD52" s="97"/>
      <c r="LE52" s="97"/>
      <c r="LF52" s="97"/>
      <c r="LG52" s="97"/>
      <c r="LH52" s="97">
        <f>データ!BT7</f>
        <v>-607</v>
      </c>
      <c r="LI52" s="97"/>
      <c r="LJ52" s="97"/>
      <c r="LK52" s="97"/>
      <c r="LL52" s="97"/>
      <c r="LM52" s="97"/>
      <c r="LN52" s="97"/>
      <c r="LO52" s="97"/>
      <c r="LP52" s="97"/>
      <c r="LQ52" s="97"/>
      <c r="LR52" s="97"/>
      <c r="LS52" s="97"/>
      <c r="LT52" s="97"/>
      <c r="LU52" s="97"/>
      <c r="LV52" s="97"/>
      <c r="LW52" s="97"/>
      <c r="LX52" s="97"/>
      <c r="LY52" s="97"/>
      <c r="LZ52" s="97"/>
      <c r="MA52" s="97">
        <f>データ!BU7</f>
        <v>375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ae3y0RPeQkEnahB/jD05asczarxFXrG3B5nb01BHPQFszxYSoKxufS+zlnSvr7AvuEtwgNWV9Obobu4RDdhCw==" saltValue="PNzeF1EvI+DMDWNvHGAhS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242152</v>
      </c>
      <c r="D6" s="48">
        <f t="shared" si="1"/>
        <v>47</v>
      </c>
      <c r="E6" s="48">
        <f t="shared" si="1"/>
        <v>14</v>
      </c>
      <c r="F6" s="48">
        <f t="shared" si="1"/>
        <v>0</v>
      </c>
      <c r="G6" s="48">
        <f t="shared" si="1"/>
        <v>5</v>
      </c>
      <c r="H6" s="48" t="str">
        <f>SUBSTITUTE(H8,"　","")</f>
        <v>三重県志摩市</v>
      </c>
      <c r="I6" s="48" t="str">
        <f t="shared" si="1"/>
        <v>志摩磯部駅前広場西側駐車場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v>
      </c>
      <c r="S6" s="50" t="str">
        <f t="shared" si="1"/>
        <v>駅</v>
      </c>
      <c r="T6" s="50" t="str">
        <f t="shared" si="1"/>
        <v>無</v>
      </c>
      <c r="U6" s="51">
        <f t="shared" si="1"/>
        <v>609</v>
      </c>
      <c r="V6" s="51">
        <f t="shared" si="1"/>
        <v>48</v>
      </c>
      <c r="W6" s="51">
        <f t="shared" si="1"/>
        <v>300</v>
      </c>
      <c r="X6" s="50" t="str">
        <f t="shared" si="1"/>
        <v>無</v>
      </c>
      <c r="Y6" s="52" t="e">
        <f>IF(Y8="-",NA(),Y8)</f>
        <v>#N/A</v>
      </c>
      <c r="Z6" s="52">
        <f t="shared" ref="Z6:AH6" si="2">IF(Z8="-",NA(),Z8)</f>
        <v>100</v>
      </c>
      <c r="AA6" s="52">
        <f t="shared" si="2"/>
        <v>88</v>
      </c>
      <c r="AB6" s="52">
        <f t="shared" si="2"/>
        <v>88.1</v>
      </c>
      <c r="AC6" s="52">
        <f t="shared" si="2"/>
        <v>110.5</v>
      </c>
      <c r="AD6" s="52" t="e">
        <f t="shared" si="2"/>
        <v>#N/A</v>
      </c>
      <c r="AE6" s="52">
        <f t="shared" si="2"/>
        <v>383.4</v>
      </c>
      <c r="AF6" s="52">
        <f t="shared" si="2"/>
        <v>338.4</v>
      </c>
      <c r="AG6" s="52">
        <f t="shared" si="2"/>
        <v>1268.9000000000001</v>
      </c>
      <c r="AH6" s="52">
        <f t="shared" si="2"/>
        <v>2085.8000000000002</v>
      </c>
      <c r="AI6" s="49" t="str">
        <f>IF(AI8="-","",IF(AI8="-","【-】","【"&amp;SUBSTITUTE(TEXT(AI8,"#,##0.0"),"-","△")&amp;"】"))</f>
        <v>【1,905.8】</v>
      </c>
      <c r="AJ6" s="52" t="e">
        <f>IF(AJ8="-",NA(),AJ8)</f>
        <v>#N/A</v>
      </c>
      <c r="AK6" s="52">
        <f t="shared" ref="AK6:AS6" si="3">IF(AK8="-",NA(),AK8)</f>
        <v>90.3</v>
      </c>
      <c r="AL6" s="52">
        <f t="shared" si="3"/>
        <v>36.700000000000003</v>
      </c>
      <c r="AM6" s="52">
        <f t="shared" si="3"/>
        <v>5.3</v>
      </c>
      <c r="AN6" s="52">
        <f t="shared" si="3"/>
        <v>0</v>
      </c>
      <c r="AO6" s="52" t="e">
        <f t="shared" si="3"/>
        <v>#N/A</v>
      </c>
      <c r="AP6" s="52">
        <f t="shared" si="3"/>
        <v>10.199999999999999</v>
      </c>
      <c r="AQ6" s="52">
        <f t="shared" si="3"/>
        <v>5.0999999999999996</v>
      </c>
      <c r="AR6" s="52">
        <f t="shared" si="3"/>
        <v>1.9</v>
      </c>
      <c r="AS6" s="52">
        <f t="shared" si="3"/>
        <v>3</v>
      </c>
      <c r="AT6" s="49" t="str">
        <f>IF(AT8="-","",IF(AT8="-","【-】","【"&amp;SUBSTITUTE(TEXT(AT8,"#,##0.0"),"-","△")&amp;"】"))</f>
        <v>【3.9】</v>
      </c>
      <c r="AU6" s="53" t="e">
        <f>IF(AU8="-",NA(),AU8)</f>
        <v>#N/A</v>
      </c>
      <c r="AV6" s="53">
        <f t="shared" ref="AV6:BD6" si="4">IF(AV8="-",NA(),AV8)</f>
        <v>2406</v>
      </c>
      <c r="AW6" s="53">
        <f t="shared" si="4"/>
        <v>205</v>
      </c>
      <c r="AX6" s="53">
        <f t="shared" si="4"/>
        <v>20</v>
      </c>
      <c r="AY6" s="53">
        <f t="shared" si="4"/>
        <v>0</v>
      </c>
      <c r="AZ6" s="53" t="e">
        <f t="shared" si="4"/>
        <v>#N/A</v>
      </c>
      <c r="BA6" s="53">
        <f t="shared" si="4"/>
        <v>407</v>
      </c>
      <c r="BB6" s="53">
        <f t="shared" si="4"/>
        <v>166</v>
      </c>
      <c r="BC6" s="53">
        <f t="shared" si="4"/>
        <v>18</v>
      </c>
      <c r="BD6" s="53">
        <f t="shared" si="4"/>
        <v>18</v>
      </c>
      <c r="BE6" s="51" t="str">
        <f>IF(BE8="-","",IF(BE8="-","【-】","【"&amp;SUBSTITUTE(TEXT(BE8,"#,##0"),"-","△")&amp;"】"))</f>
        <v>【127】</v>
      </c>
      <c r="BF6" s="52" t="e">
        <f>IF(BF8="-",NA(),BF8)</f>
        <v>#N/A</v>
      </c>
      <c r="BG6" s="52">
        <f t="shared" ref="BG6:BO6" si="5">IF(BG8="-",NA(),BG8)</f>
        <v>-347.2</v>
      </c>
      <c r="BH6" s="52">
        <f t="shared" si="5"/>
        <v>-94.6</v>
      </c>
      <c r="BI6" s="52">
        <f t="shared" si="5"/>
        <v>-20.8</v>
      </c>
      <c r="BJ6" s="52">
        <f t="shared" si="5"/>
        <v>9.5</v>
      </c>
      <c r="BK6" s="52" t="e">
        <f t="shared" si="5"/>
        <v>#N/A</v>
      </c>
      <c r="BL6" s="52">
        <f t="shared" si="5"/>
        <v>-122.5</v>
      </c>
      <c r="BM6" s="52">
        <f t="shared" si="5"/>
        <v>8.5</v>
      </c>
      <c r="BN6" s="52">
        <f t="shared" si="5"/>
        <v>26.6</v>
      </c>
      <c r="BO6" s="52">
        <f t="shared" si="5"/>
        <v>36.5</v>
      </c>
      <c r="BP6" s="49" t="str">
        <f>IF(BP8="-","",IF(BP8="-","【-】","【"&amp;SUBSTITUTE(TEXT(BP8,"#,##0.0"),"-","△")&amp;"】"))</f>
        <v>【△55.6】</v>
      </c>
      <c r="BQ6" s="53" t="e">
        <f>IF(BQ8="-",NA(),BQ8)</f>
        <v>#N/A</v>
      </c>
      <c r="BR6" s="53">
        <f t="shared" ref="BR6:BZ6" si="6">IF(BR8="-",NA(),BR8)</f>
        <v>-5618</v>
      </c>
      <c r="BS6" s="53">
        <f t="shared" si="6"/>
        <v>-1613</v>
      </c>
      <c r="BT6" s="53">
        <f t="shared" si="6"/>
        <v>-607</v>
      </c>
      <c r="BU6" s="53">
        <f t="shared" si="6"/>
        <v>375</v>
      </c>
      <c r="BV6" s="53" t="e">
        <f t="shared" si="6"/>
        <v>#N/A</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t="e">
        <f>IF(CZ8="-",NA(),CZ8)</f>
        <v>#N/A</v>
      </c>
      <c r="DA6" s="52">
        <f t="shared" ref="DA6:DI6" si="8">IF(DA8="-",NA(),DA8)</f>
        <v>0</v>
      </c>
      <c r="DB6" s="52">
        <f t="shared" si="8"/>
        <v>0</v>
      </c>
      <c r="DC6" s="52">
        <f t="shared" si="8"/>
        <v>0</v>
      </c>
      <c r="DD6" s="52">
        <f t="shared" si="8"/>
        <v>0</v>
      </c>
      <c r="DE6" s="52" t="e">
        <f t="shared" si="8"/>
        <v>#N/A</v>
      </c>
      <c r="DF6" s="52">
        <f t="shared" si="8"/>
        <v>70.3</v>
      </c>
      <c r="DG6" s="52">
        <f t="shared" si="8"/>
        <v>70</v>
      </c>
      <c r="DH6" s="52">
        <f t="shared" si="8"/>
        <v>47.6</v>
      </c>
      <c r="DI6" s="52">
        <f t="shared" si="8"/>
        <v>36.1</v>
      </c>
      <c r="DJ6" s="49" t="str">
        <f>IF(DJ8="-","",IF(DJ8="-","【-】","【"&amp;SUBSTITUTE(TEXT(DJ8,"#,##0.0"),"-","△")&amp;"】"))</f>
        <v>【79.0】</v>
      </c>
      <c r="DK6" s="52" t="e">
        <f>IF(DK8="-",NA(),DK8)</f>
        <v>#N/A</v>
      </c>
      <c r="DL6" s="52">
        <f t="shared" ref="DL6:DT6" si="9">IF(DL8="-",NA(),DL8)</f>
        <v>27.1</v>
      </c>
      <c r="DM6" s="52">
        <f t="shared" si="9"/>
        <v>33.299999999999997</v>
      </c>
      <c r="DN6" s="52">
        <f t="shared" si="9"/>
        <v>52.1</v>
      </c>
      <c r="DO6" s="52">
        <f t="shared" si="9"/>
        <v>60.4</v>
      </c>
      <c r="DP6" s="52" t="e">
        <f t="shared" si="9"/>
        <v>#N/A</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103</v>
      </c>
      <c r="B7" s="48">
        <f t="shared" ref="B7:X7" si="10">B8</f>
        <v>2023</v>
      </c>
      <c r="C7" s="48">
        <f t="shared" si="10"/>
        <v>242152</v>
      </c>
      <c r="D7" s="48">
        <f t="shared" si="10"/>
        <v>47</v>
      </c>
      <c r="E7" s="48">
        <f t="shared" si="10"/>
        <v>14</v>
      </c>
      <c r="F7" s="48">
        <f t="shared" si="10"/>
        <v>0</v>
      </c>
      <c r="G7" s="48">
        <f t="shared" si="10"/>
        <v>5</v>
      </c>
      <c r="H7" s="48" t="str">
        <f t="shared" si="10"/>
        <v>三重県　志摩市</v>
      </c>
      <c r="I7" s="48" t="str">
        <f t="shared" si="10"/>
        <v>志摩磯部駅前広場西側駐車場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v>
      </c>
      <c r="S7" s="50" t="str">
        <f t="shared" si="10"/>
        <v>駅</v>
      </c>
      <c r="T7" s="50" t="str">
        <f t="shared" si="10"/>
        <v>無</v>
      </c>
      <c r="U7" s="51">
        <f t="shared" si="10"/>
        <v>609</v>
      </c>
      <c r="V7" s="51">
        <f t="shared" si="10"/>
        <v>48</v>
      </c>
      <c r="W7" s="51">
        <f t="shared" si="10"/>
        <v>300</v>
      </c>
      <c r="X7" s="50" t="str">
        <f t="shared" si="10"/>
        <v>無</v>
      </c>
      <c r="Y7" s="52" t="str">
        <f>Y8</f>
        <v>-</v>
      </c>
      <c r="Z7" s="52">
        <f t="shared" ref="Z7:AH7" si="11">Z8</f>
        <v>100</v>
      </c>
      <c r="AA7" s="52">
        <f t="shared" si="11"/>
        <v>88</v>
      </c>
      <c r="AB7" s="52">
        <f t="shared" si="11"/>
        <v>88.1</v>
      </c>
      <c r="AC7" s="52">
        <f t="shared" si="11"/>
        <v>110.5</v>
      </c>
      <c r="AD7" s="52" t="str">
        <f t="shared" si="11"/>
        <v>-</v>
      </c>
      <c r="AE7" s="52">
        <f t="shared" si="11"/>
        <v>383.4</v>
      </c>
      <c r="AF7" s="52">
        <f t="shared" si="11"/>
        <v>338.4</v>
      </c>
      <c r="AG7" s="52">
        <f t="shared" si="11"/>
        <v>1268.9000000000001</v>
      </c>
      <c r="AH7" s="52">
        <f t="shared" si="11"/>
        <v>2085.8000000000002</v>
      </c>
      <c r="AI7" s="49"/>
      <c r="AJ7" s="52" t="str">
        <f>AJ8</f>
        <v>-</v>
      </c>
      <c r="AK7" s="52">
        <f t="shared" ref="AK7:AS7" si="12">AK8</f>
        <v>90.3</v>
      </c>
      <c r="AL7" s="52">
        <f t="shared" si="12"/>
        <v>36.700000000000003</v>
      </c>
      <c r="AM7" s="52">
        <f t="shared" si="12"/>
        <v>5.3</v>
      </c>
      <c r="AN7" s="52">
        <f t="shared" si="12"/>
        <v>0</v>
      </c>
      <c r="AO7" s="52" t="str">
        <f t="shared" si="12"/>
        <v>-</v>
      </c>
      <c r="AP7" s="52">
        <f t="shared" si="12"/>
        <v>10.199999999999999</v>
      </c>
      <c r="AQ7" s="52">
        <f t="shared" si="12"/>
        <v>5.0999999999999996</v>
      </c>
      <c r="AR7" s="52">
        <f t="shared" si="12"/>
        <v>1.9</v>
      </c>
      <c r="AS7" s="52">
        <f t="shared" si="12"/>
        <v>3</v>
      </c>
      <c r="AT7" s="49"/>
      <c r="AU7" s="53" t="str">
        <f>AU8</f>
        <v>-</v>
      </c>
      <c r="AV7" s="53">
        <f t="shared" ref="AV7:BD7" si="13">AV8</f>
        <v>2406</v>
      </c>
      <c r="AW7" s="53">
        <f t="shared" si="13"/>
        <v>205</v>
      </c>
      <c r="AX7" s="53">
        <f t="shared" si="13"/>
        <v>20</v>
      </c>
      <c r="AY7" s="53">
        <f t="shared" si="13"/>
        <v>0</v>
      </c>
      <c r="AZ7" s="53" t="str">
        <f t="shared" si="13"/>
        <v>-</v>
      </c>
      <c r="BA7" s="53">
        <f t="shared" si="13"/>
        <v>407</v>
      </c>
      <c r="BB7" s="53">
        <f t="shared" si="13"/>
        <v>166</v>
      </c>
      <c r="BC7" s="53">
        <f t="shared" si="13"/>
        <v>18</v>
      </c>
      <c r="BD7" s="53">
        <f t="shared" si="13"/>
        <v>18</v>
      </c>
      <c r="BE7" s="51"/>
      <c r="BF7" s="52" t="str">
        <f>BF8</f>
        <v>-</v>
      </c>
      <c r="BG7" s="52">
        <f t="shared" ref="BG7:BO7" si="14">BG8</f>
        <v>-347.2</v>
      </c>
      <c r="BH7" s="52">
        <f t="shared" si="14"/>
        <v>-94.6</v>
      </c>
      <c r="BI7" s="52">
        <f t="shared" si="14"/>
        <v>-20.8</v>
      </c>
      <c r="BJ7" s="52">
        <f t="shared" si="14"/>
        <v>9.5</v>
      </c>
      <c r="BK7" s="52" t="str">
        <f t="shared" si="14"/>
        <v>-</v>
      </c>
      <c r="BL7" s="52">
        <f t="shared" si="14"/>
        <v>-122.5</v>
      </c>
      <c r="BM7" s="52">
        <f t="shared" si="14"/>
        <v>8.5</v>
      </c>
      <c r="BN7" s="52">
        <f t="shared" si="14"/>
        <v>26.6</v>
      </c>
      <c r="BO7" s="52">
        <f t="shared" si="14"/>
        <v>36.5</v>
      </c>
      <c r="BP7" s="49"/>
      <c r="BQ7" s="53" t="str">
        <f>BQ8</f>
        <v>-</v>
      </c>
      <c r="BR7" s="53">
        <f t="shared" ref="BR7:BZ7" si="15">BR8</f>
        <v>-5618</v>
      </c>
      <c r="BS7" s="53">
        <f t="shared" si="15"/>
        <v>-1613</v>
      </c>
      <c r="BT7" s="53">
        <f t="shared" si="15"/>
        <v>-607</v>
      </c>
      <c r="BU7" s="53">
        <f t="shared" si="15"/>
        <v>375</v>
      </c>
      <c r="BV7" s="53" t="str">
        <f t="shared" si="15"/>
        <v>-</v>
      </c>
      <c r="BW7" s="53">
        <f t="shared" si="15"/>
        <v>2576</v>
      </c>
      <c r="BX7" s="53">
        <f t="shared" si="15"/>
        <v>4153</v>
      </c>
      <c r="BY7" s="53">
        <f t="shared" si="15"/>
        <v>6140</v>
      </c>
      <c r="BZ7" s="53">
        <f t="shared" si="15"/>
        <v>9395</v>
      </c>
      <c r="CA7" s="51"/>
      <c r="CB7" s="52" t="s">
        <v>104</v>
      </c>
      <c r="CC7" s="52" t="s">
        <v>104</v>
      </c>
      <c r="CD7" s="52" t="s">
        <v>104</v>
      </c>
      <c r="CE7" s="52" t="s">
        <v>104</v>
      </c>
      <c r="CF7" s="52" t="s">
        <v>104</v>
      </c>
      <c r="CG7" s="52" t="s">
        <v>104</v>
      </c>
      <c r="CH7" s="52" t="s">
        <v>104</v>
      </c>
      <c r="CI7" s="52" t="s">
        <v>104</v>
      </c>
      <c r="CJ7" s="52" t="s">
        <v>104</v>
      </c>
      <c r="CK7" s="52" t="s">
        <v>102</v>
      </c>
      <c r="CL7" s="49"/>
      <c r="CM7" s="51">
        <f>CM8</f>
        <v>0</v>
      </c>
      <c r="CN7" s="51">
        <f>CN8</f>
        <v>0</v>
      </c>
      <c r="CO7" s="52" t="s">
        <v>104</v>
      </c>
      <c r="CP7" s="52" t="s">
        <v>104</v>
      </c>
      <c r="CQ7" s="52" t="s">
        <v>104</v>
      </c>
      <c r="CR7" s="52" t="s">
        <v>104</v>
      </c>
      <c r="CS7" s="52" t="s">
        <v>104</v>
      </c>
      <c r="CT7" s="52" t="s">
        <v>104</v>
      </c>
      <c r="CU7" s="52" t="s">
        <v>104</v>
      </c>
      <c r="CV7" s="52" t="s">
        <v>104</v>
      </c>
      <c r="CW7" s="52" t="s">
        <v>104</v>
      </c>
      <c r="CX7" s="52" t="s">
        <v>102</v>
      </c>
      <c r="CY7" s="49"/>
      <c r="CZ7" s="52" t="str">
        <f>CZ8</f>
        <v>-</v>
      </c>
      <c r="DA7" s="52">
        <f t="shared" ref="DA7:DI7" si="16">DA8</f>
        <v>0</v>
      </c>
      <c r="DB7" s="52">
        <f t="shared" si="16"/>
        <v>0</v>
      </c>
      <c r="DC7" s="52">
        <f t="shared" si="16"/>
        <v>0</v>
      </c>
      <c r="DD7" s="52">
        <f t="shared" si="16"/>
        <v>0</v>
      </c>
      <c r="DE7" s="52" t="str">
        <f t="shared" si="16"/>
        <v>-</v>
      </c>
      <c r="DF7" s="52">
        <f t="shared" si="16"/>
        <v>70.3</v>
      </c>
      <c r="DG7" s="52">
        <f t="shared" si="16"/>
        <v>70</v>
      </c>
      <c r="DH7" s="52">
        <f t="shared" si="16"/>
        <v>47.6</v>
      </c>
      <c r="DI7" s="52">
        <f t="shared" si="16"/>
        <v>36.1</v>
      </c>
      <c r="DJ7" s="49"/>
      <c r="DK7" s="52" t="str">
        <f>DK8</f>
        <v>-</v>
      </c>
      <c r="DL7" s="52">
        <f t="shared" ref="DL7:DT7" si="17">DL8</f>
        <v>27.1</v>
      </c>
      <c r="DM7" s="52">
        <f t="shared" si="17"/>
        <v>33.299999999999997</v>
      </c>
      <c r="DN7" s="52">
        <f t="shared" si="17"/>
        <v>52.1</v>
      </c>
      <c r="DO7" s="52">
        <f t="shared" si="17"/>
        <v>60.4</v>
      </c>
      <c r="DP7" s="52" t="str">
        <f t="shared" si="17"/>
        <v>-</v>
      </c>
      <c r="DQ7" s="52">
        <f t="shared" si="17"/>
        <v>224.4</v>
      </c>
      <c r="DR7" s="52">
        <f t="shared" si="17"/>
        <v>251.9</v>
      </c>
      <c r="DS7" s="52">
        <f t="shared" si="17"/>
        <v>291.5</v>
      </c>
      <c r="DT7" s="52">
        <f t="shared" si="17"/>
        <v>314.89999999999998</v>
      </c>
      <c r="DU7" s="49"/>
    </row>
    <row r="8" spans="1:125" s="54" customFormat="1" x14ac:dyDescent="0.2">
      <c r="A8" s="37"/>
      <c r="B8" s="55">
        <v>2023</v>
      </c>
      <c r="C8" s="55">
        <v>242152</v>
      </c>
      <c r="D8" s="55">
        <v>47</v>
      </c>
      <c r="E8" s="55">
        <v>14</v>
      </c>
      <c r="F8" s="55">
        <v>0</v>
      </c>
      <c r="G8" s="55">
        <v>5</v>
      </c>
      <c r="H8" s="55" t="s">
        <v>105</v>
      </c>
      <c r="I8" s="55" t="s">
        <v>106</v>
      </c>
      <c r="J8" s="55" t="s">
        <v>107</v>
      </c>
      <c r="K8" s="55" t="s">
        <v>108</v>
      </c>
      <c r="L8" s="55" t="s">
        <v>109</v>
      </c>
      <c r="M8" s="55" t="s">
        <v>110</v>
      </c>
      <c r="N8" s="55" t="s">
        <v>111</v>
      </c>
      <c r="O8" s="56" t="s">
        <v>112</v>
      </c>
      <c r="P8" s="57" t="s">
        <v>113</v>
      </c>
      <c r="Q8" s="57" t="s">
        <v>114</v>
      </c>
      <c r="R8" s="58">
        <v>3</v>
      </c>
      <c r="S8" s="57" t="s">
        <v>115</v>
      </c>
      <c r="T8" s="57" t="s">
        <v>116</v>
      </c>
      <c r="U8" s="58">
        <v>609</v>
      </c>
      <c r="V8" s="58">
        <v>48</v>
      </c>
      <c r="W8" s="58">
        <v>300</v>
      </c>
      <c r="X8" s="57" t="s">
        <v>116</v>
      </c>
      <c r="Y8" s="59" t="s">
        <v>109</v>
      </c>
      <c r="Z8" s="59">
        <v>100</v>
      </c>
      <c r="AA8" s="59">
        <v>88</v>
      </c>
      <c r="AB8" s="59">
        <v>88.1</v>
      </c>
      <c r="AC8" s="59">
        <v>110.5</v>
      </c>
      <c r="AD8" s="59" t="s">
        <v>109</v>
      </c>
      <c r="AE8" s="59">
        <v>383.4</v>
      </c>
      <c r="AF8" s="59">
        <v>338.4</v>
      </c>
      <c r="AG8" s="59">
        <v>1268.9000000000001</v>
      </c>
      <c r="AH8" s="59">
        <v>2085.8000000000002</v>
      </c>
      <c r="AI8" s="56">
        <v>1905.8</v>
      </c>
      <c r="AJ8" s="59" t="s">
        <v>109</v>
      </c>
      <c r="AK8" s="59">
        <v>90.3</v>
      </c>
      <c r="AL8" s="59">
        <v>36.700000000000003</v>
      </c>
      <c r="AM8" s="59">
        <v>5.3</v>
      </c>
      <c r="AN8" s="59">
        <v>0</v>
      </c>
      <c r="AO8" s="59" t="s">
        <v>109</v>
      </c>
      <c r="AP8" s="59">
        <v>10.199999999999999</v>
      </c>
      <c r="AQ8" s="59">
        <v>5.0999999999999996</v>
      </c>
      <c r="AR8" s="59">
        <v>1.9</v>
      </c>
      <c r="AS8" s="59">
        <v>3</v>
      </c>
      <c r="AT8" s="56">
        <v>3.9</v>
      </c>
      <c r="AU8" s="60" t="s">
        <v>109</v>
      </c>
      <c r="AV8" s="60">
        <v>2406</v>
      </c>
      <c r="AW8" s="60">
        <v>205</v>
      </c>
      <c r="AX8" s="60">
        <v>20</v>
      </c>
      <c r="AY8" s="60">
        <v>0</v>
      </c>
      <c r="AZ8" s="60" t="s">
        <v>109</v>
      </c>
      <c r="BA8" s="60">
        <v>407</v>
      </c>
      <c r="BB8" s="60">
        <v>166</v>
      </c>
      <c r="BC8" s="60">
        <v>18</v>
      </c>
      <c r="BD8" s="60">
        <v>18</v>
      </c>
      <c r="BE8" s="60">
        <v>127</v>
      </c>
      <c r="BF8" s="59" t="s">
        <v>109</v>
      </c>
      <c r="BG8" s="59">
        <v>-347.2</v>
      </c>
      <c r="BH8" s="59">
        <v>-94.6</v>
      </c>
      <c r="BI8" s="59">
        <v>-20.8</v>
      </c>
      <c r="BJ8" s="59">
        <v>9.5</v>
      </c>
      <c r="BK8" s="59" t="s">
        <v>109</v>
      </c>
      <c r="BL8" s="59">
        <v>-122.5</v>
      </c>
      <c r="BM8" s="59">
        <v>8.5</v>
      </c>
      <c r="BN8" s="59">
        <v>26.6</v>
      </c>
      <c r="BO8" s="59">
        <v>36.5</v>
      </c>
      <c r="BP8" s="56">
        <v>-55.6</v>
      </c>
      <c r="BQ8" s="60" t="s">
        <v>109</v>
      </c>
      <c r="BR8" s="60">
        <v>-5618</v>
      </c>
      <c r="BS8" s="60">
        <v>-1613</v>
      </c>
      <c r="BT8" s="61">
        <v>-607</v>
      </c>
      <c r="BU8" s="61">
        <v>375</v>
      </c>
      <c r="BV8" s="60" t="s">
        <v>109</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0</v>
      </c>
      <c r="CN8" s="58">
        <v>0</v>
      </c>
      <c r="CO8" s="59" t="s">
        <v>109</v>
      </c>
      <c r="CP8" s="59" t="s">
        <v>109</v>
      </c>
      <c r="CQ8" s="59" t="s">
        <v>109</v>
      </c>
      <c r="CR8" s="59" t="s">
        <v>109</v>
      </c>
      <c r="CS8" s="59" t="s">
        <v>109</v>
      </c>
      <c r="CT8" s="59" t="s">
        <v>109</v>
      </c>
      <c r="CU8" s="59" t="s">
        <v>109</v>
      </c>
      <c r="CV8" s="59" t="s">
        <v>109</v>
      </c>
      <c r="CW8" s="59" t="s">
        <v>109</v>
      </c>
      <c r="CX8" s="59" t="s">
        <v>109</v>
      </c>
      <c r="CY8" s="56" t="s">
        <v>109</v>
      </c>
      <c r="CZ8" s="59" t="s">
        <v>109</v>
      </c>
      <c r="DA8" s="59">
        <v>0</v>
      </c>
      <c r="DB8" s="59">
        <v>0</v>
      </c>
      <c r="DC8" s="59">
        <v>0</v>
      </c>
      <c r="DD8" s="59">
        <v>0</v>
      </c>
      <c r="DE8" s="59" t="s">
        <v>109</v>
      </c>
      <c r="DF8" s="59">
        <v>70.3</v>
      </c>
      <c r="DG8" s="59">
        <v>70</v>
      </c>
      <c r="DH8" s="59">
        <v>47.6</v>
      </c>
      <c r="DI8" s="59">
        <v>36.1</v>
      </c>
      <c r="DJ8" s="56">
        <v>79</v>
      </c>
      <c r="DK8" s="59" t="s">
        <v>109</v>
      </c>
      <c r="DL8" s="59">
        <v>27.1</v>
      </c>
      <c r="DM8" s="59">
        <v>33.299999999999997</v>
      </c>
      <c r="DN8" s="59">
        <v>52.1</v>
      </c>
      <c r="DO8" s="59">
        <v>60.4</v>
      </c>
      <c r="DP8" s="59" t="s">
        <v>109</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