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1_熊野市\"/>
    </mc:Choice>
  </mc:AlternateContent>
  <xr:revisionPtr revIDLastSave="0" documentId="13_ncr:1_{CD902E93-ED3D-4938-B3E3-8D4D3B5502B8}" xr6:coauthVersionLast="47" xr6:coauthVersionMax="47" xr10:uidLastSave="{00000000-0000-0000-0000-000000000000}"/>
  <workbookProtection workbookAlgorithmName="SHA-512" workbookHashValue="DqZvGfuM4r29efD7cXZ1oPH6a6bDj+892Ppym5sorhh/k4+leD/vPmrOy4cRqARogX3//tmjyeXwIXMyeLXRmA==" workbookSaltValue="j+UwW+W7Fh/dAYTHdtqgMg=="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E85" i="4"/>
  <c r="BB10" i="4"/>
  <c r="AT10" i="4"/>
  <c r="AL10" i="4"/>
  <c r="W10" i="4"/>
  <c r="I10" i="4"/>
  <c r="B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<sst xmlns="http://schemas.openxmlformats.org/spreadsheetml/2006/main" count="228" uniqueCount="113">
  <si>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</si>
  <si>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</si>
  <si>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</si>
  <si>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</si>
  <si>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</si>
  <si>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</si>
  <si>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</si>
  <si>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</si>
  <si>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</si>
  <si>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</si>
  <si>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</si>
  <si>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</si>
  <si>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</si>
  <si>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</si>
  <si>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</si>
  <si>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</si>
  <si>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</si>
  <si>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</si>
  <si>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</si>
  <si>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</si>
  <si>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</si>
  <si>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</si>
  <si>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</si>
  <si>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</si>
  <si>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</si>
  <si>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</si>
  <si>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</si>
  <si>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</si>
  <si>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</si>
  <si>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</si>
  <si>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</si>
  <si>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</si>
  <si>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</si>
  <si>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</si>
  <si>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</si>
  <si>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</si>
  <si>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</si>
  <si>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</si>
  <si>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</si>
  <si>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</si>
  <si>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</si>
  <si>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</si>
  <si>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</si>
  <si>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</si>
  <si>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</si>
  <si>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</si>
  <si>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</si>
  <si>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</si>
  <si>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</si>
  <si>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</si>
  <si>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</si>
  <si>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</si>
  <si>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</si>
  <si>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</si>
  <si>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</si>
  <si>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</si>
  <si>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</si>
  <si>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</si>
  <si>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</si>
  <si>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</si>
  <si>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</si>
  <si>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</si>
  <si>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</si>
  <si>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</si>
  <si>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</si>
  <si>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</si>
  <si>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</si>
  <si>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</si>
  <si>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</si>
  <si>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</si>
  <si>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</si>
  <si>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</si>
  <si>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</si>
  <si>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</si>
  <si>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</si>
  <si>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</si>
  <si>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</si>
  <si>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</si>
  <si>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</si>
  <si>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</si>
  <si>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</si>
  <si>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</si>
  <si>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</si>
  <si>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</si>
  <si>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</si>
  <si>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</si>
  <si>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</si>
  <si>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</si>
  <si>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</si>
  <si>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</si>
  <si>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</si>
  <si>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</si>
  <si>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</si>
  <si>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熊野市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</si>
  <si>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</si>
  <si>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</si>
  <si>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</si>
  <si>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</si>
  <si>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</si>
  <si>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</si>
  <si>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</si>
  <si>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</si>
  <si>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</si>
  <si>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</si>
  <si>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</si>
  <si>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</si>
  <si>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</si>
  <si>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</si>
  <si>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</si>
  <si>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</si>
  <si>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管路経年劣化率は他団体と比べてはるかに高く、法定耐用年数を経過した管路を多く保有していることを示しており、管路の老朽化が深刻な課題となっている。管路の老朽化対策が緊急の課題であり、今後計画的な更新整備が必要である。
管路更新率は類似団体と比較すると更新の取り組みが進んでいるが、管路の経年劣化率が高いことを考慮すると、現在の更新率では不十分であり、さらなる取り組みが必要である。</t>
    <phoneticPr fontId="4"/>
  </si>
  <si>
    <t>令和７年度に料金改定を予定しているものの、人口減少による給水収益の減少や物価高騰による原材料費の上昇などの費用の増加により、今後も厳しい経営状況が見込まれる。
管路の老朽化が進んでいるため、料金改定による収入増加を有水率の向上や施設の長寿命化など資産の更新や維持管理に充てることが重要である。さらに、長期的な資産管理計画を策定し、計画的な更新と維持管理を進める必要がある。</t>
    <phoneticPr fontId="4"/>
  </si>
  <si>
    <r>
      <t>経</t>
    </r>
    <r>
      <rPr>
        <sz val="11"/>
        <rFont val="ＭＳ ゴシック"/>
        <family val="3"/>
        <charset val="128"/>
      </rPr>
      <t>常収</t>
    </r>
    <r>
      <rPr>
        <sz val="11"/>
        <color theme="1"/>
        <rFont val="ＭＳ ゴシック"/>
        <family val="3"/>
        <charset val="128"/>
      </rPr>
      <t>支比率は人口減少による給水収益の減少や物価高騰の影響を受けており、健全経営の水準とされる100%を下回っている。これにより、経営の健全性が損なわれている。さらに、流動比率は企業債の償還が多いため、類似団体と比べて低く、200%を下回っているため、短期的な支払い能力に不安がある。
企業債残高対給水収益比率は依然として高く、財務負担が大きいため、企業債の返済計画や新たな借入れについては慎重な検討が必要である。
供給原価は類似団体よりも低く、効率的であることを示しているが、料金回収率が100%を下回っているため、必要な経費を料金で賄うことができていない現状である。適切な料金収入の確保が必要であり、料金改定が求められていることを示している。</t>
    </r>
    <rPh sb="1" eb="2">
      <t>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</si>
</sst>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0.89</c:v>
                </c:pt>
                <c:pt idx="2">
                  <c:v>1.21</c:v>
                </c:pt>
                <c:pt idx="3">
                  <c:v>0.74</c:v>
                </c:pt>
                <c:pt idx="4">
                  <c:v>0.91</c:v>
                </c:pt>
              </c:numCache>
            </c:numRef>
          </c:val>
          <c:extLst>
            <c:ext xmlns:c16="http://schemas.microsoft.com/office/drawing/2014/chart" uri="{C3380CC4-5D6E-409C-BE32-E72D297353CC}">
              <c16:uniqueId val="{00000000-3C08-4E3D-B238-E92257C54C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0.5</c:v>
                </c:pt>
                <c:pt idx="3">
                  <c:v>0.4</c:v>
                </c:pt>
                <c:pt idx="4">
                  <c:v>0.4</c:v>
                </c:pt>
              </c:numCache>
            </c:numRef>
          </c:val>
          <c:smooth val="0"/>
          <c:extLst>
            <c:ext xmlns:c16="http://schemas.microsoft.com/office/drawing/2014/chart" uri="{C3380CC4-5D6E-409C-BE32-E72D297353CC}">
              <c16:uniqueId val="{00000001-3C08-4E3D-B238-E92257C54C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92.12</c:v>
                </c:pt>
                <c:pt idx="1">
                  <c:v>96.24</c:v>
                </c:pt>
                <c:pt idx="2">
                  <c:v>77.010000000000005</c:v>
                </c:pt>
                <c:pt idx="3">
                  <c:v>74.48</c:v>
                </c:pt>
                <c:pt idx="4">
                  <c:v>74.05</c:v>
                </c:pt>
              </c:numCache>
            </c:numRef>
          </c:val>
          <c:extLst>
            <c:ext xmlns:c16="http://schemas.microsoft.com/office/drawing/2014/chart" uri="{C3380CC4-5D6E-409C-BE32-E72D297353CC}">
              <c16:uniqueId val="{00000000-CE99-4B27-B63D-DDFC3F6C04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53.87</c:v>
                </c:pt>
                <c:pt idx="3">
                  <c:v>54.49</c:v>
                </c:pt>
                <c:pt idx="4">
                  <c:v>54.8</c:v>
                </c:pt>
              </c:numCache>
            </c:numRef>
          </c:val>
          <c:smooth val="0"/>
          <c:extLst>
            <c:ext xmlns:c16="http://schemas.microsoft.com/office/drawing/2014/chart" uri="{C3380CC4-5D6E-409C-BE32-E72D297353CC}">
              <c16:uniqueId val="{00000001-CE99-4B27-B63D-DDFC3F6C04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53.68</c:v>
                </c:pt>
                <c:pt idx="1">
                  <c:v>52.2</c:v>
                </c:pt>
                <c:pt idx="2">
                  <c:v>58.25</c:v>
                </c:pt>
                <c:pt idx="3">
                  <c:v>58.93</c:v>
                </c:pt>
                <c:pt idx="4">
                  <c:v>57.63</c:v>
                </c:pt>
              </c:numCache>
            </c:numRef>
          </c:val>
          <c:extLst>
            <c:ext xmlns:c16="http://schemas.microsoft.com/office/drawing/2014/chart" uri="{C3380CC4-5D6E-409C-BE32-E72D297353CC}">
              <c16:uniqueId val="{00000000-80F9-41A0-AC9D-C6DD457D32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79.489999999999995</c:v>
                </c:pt>
                <c:pt idx="3">
                  <c:v>78.8</c:v>
                </c:pt>
                <c:pt idx="4">
                  <c:v>77.98</c:v>
                </c:pt>
              </c:numCache>
            </c:numRef>
          </c:val>
          <c:smooth val="0"/>
          <c:extLst>
            <c:ext xmlns:c16="http://schemas.microsoft.com/office/drawing/2014/chart" uri="{C3380CC4-5D6E-409C-BE32-E72D297353CC}">
              <c16:uniqueId val="{00000001-80F9-41A0-AC9D-C6DD457D32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100.39</c:v>
                </c:pt>
                <c:pt idx="1">
                  <c:v>102.45</c:v>
                </c:pt>
                <c:pt idx="2">
                  <c:v>100.61</c:v>
                </c:pt>
                <c:pt idx="3">
                  <c:v>97.77</c:v>
                </c:pt>
                <c:pt idx="4">
                  <c:v>94.6</c:v>
                </c:pt>
              </c:numCache>
            </c:numRef>
          </c:val>
          <c:extLst>
            <c:ext xmlns:c16="http://schemas.microsoft.com/office/drawing/2014/chart" uri="{C3380CC4-5D6E-409C-BE32-E72D297353CC}">
              <c16:uniqueId val="{00000000-3563-4C05-80CB-4DCB82D306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107.81</c:v>
                </c:pt>
                <c:pt idx="3">
                  <c:v>107.21</c:v>
                </c:pt>
                <c:pt idx="4">
                  <c:v>105.97</c:v>
                </c:pt>
              </c:numCache>
            </c:numRef>
          </c:val>
          <c:smooth val="0"/>
          <c:extLst>
            <c:ext xmlns:c16="http://schemas.microsoft.com/office/drawing/2014/chart" uri="{C3380CC4-5D6E-409C-BE32-E72D297353CC}">
              <c16:uniqueId val="{00000001-3563-4C05-80CB-4DCB82D306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43.58</c:v>
                </c:pt>
                <c:pt idx="1">
                  <c:v>44.81</c:v>
                </c:pt>
                <c:pt idx="2">
                  <c:v>45.94</c:v>
                </c:pt>
                <c:pt idx="3">
                  <c:v>46.67</c:v>
                </c:pt>
                <c:pt idx="4">
                  <c:v>47.92</c:v>
                </c:pt>
              </c:numCache>
            </c:numRef>
          </c:val>
          <c:extLst>
            <c:ext xmlns:c16="http://schemas.microsoft.com/office/drawing/2014/chart" uri="{C3380CC4-5D6E-409C-BE32-E72D297353CC}">
              <c16:uniqueId val="{00000000-2F2B-4674-ADB7-9015864D89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50.75</c:v>
                </c:pt>
                <c:pt idx="3">
                  <c:v>51.72</c:v>
                </c:pt>
                <c:pt idx="4">
                  <c:v>52.27</c:v>
                </c:pt>
              </c:numCache>
            </c:numRef>
          </c:val>
          <c:smooth val="0"/>
          <c:extLst>
            <c:ext xmlns:c16="http://schemas.microsoft.com/office/drawing/2014/chart" uri="{C3380CC4-5D6E-409C-BE32-E72D297353CC}">
              <c16:uniqueId val="{00000001-2F2B-4674-ADB7-9015864D89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78.87</c:v>
                </c:pt>
                <c:pt idx="1">
                  <c:v>78.53</c:v>
                </c:pt>
                <c:pt idx="2">
                  <c:v>77.95</c:v>
                </c:pt>
                <c:pt idx="3">
                  <c:v>75.14</c:v>
                </c:pt>
                <c:pt idx="4">
                  <c:v>73.94</c:v>
                </c:pt>
              </c:numCache>
            </c:numRef>
          </c:val>
          <c:extLst>
            <c:ext xmlns:c16="http://schemas.microsoft.com/office/drawing/2014/chart" uri="{C3380CC4-5D6E-409C-BE32-E72D297353CC}">
              <c16:uniqueId val="{00000000-E481-4467-9155-07DEE58A1E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21.14</c:v>
                </c:pt>
                <c:pt idx="3">
                  <c:v>22.12</c:v>
                </c:pt>
                <c:pt idx="4">
                  <c:v>25.67</c:v>
                </c:pt>
              </c:numCache>
            </c:numRef>
          </c:val>
          <c:smooth val="0"/>
          <c:extLst>
            <c:ext xmlns:c16="http://schemas.microsoft.com/office/drawing/2014/chart" uri="{C3380CC4-5D6E-409C-BE32-E72D297353CC}">
              <c16:uniqueId val="{00000001-E481-4467-9155-07DEE58A1E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7.27</c:v>
                </c:pt>
              </c:numCache>
            </c:numRef>
          </c:val>
          <c:extLst>
            <c:ext xmlns:c16="http://schemas.microsoft.com/office/drawing/2014/chart" uri="{C3380CC4-5D6E-409C-BE32-E72D297353CC}">
              <c16:uniqueId val="{00000000-1A4B-4BAA-93B6-B8ED0F018C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8.86</c:v>
                </c:pt>
                <c:pt idx="3">
                  <c:v>7.65</c:v>
                </c:pt>
                <c:pt idx="4">
                  <c:v>8.52</c:v>
                </c:pt>
              </c:numCache>
            </c:numRef>
          </c:val>
          <c:smooth val="0"/>
          <c:extLst>
            <c:ext xmlns:c16="http://schemas.microsoft.com/office/drawing/2014/chart" uri="{C3380CC4-5D6E-409C-BE32-E72D297353CC}">
              <c16:uniqueId val="{00000001-1A4B-4BAA-93B6-B8ED0F018C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101.87</c:v>
                </c:pt>
                <c:pt idx="1">
                  <c:v>124.99</c:v>
                </c:pt>
                <c:pt idx="2">
                  <c:v>132.07</c:v>
                </c:pt>
                <c:pt idx="3">
                  <c:v>320.57</c:v>
                </c:pt>
                <c:pt idx="4">
                  <c:v>141.81</c:v>
                </c:pt>
              </c:numCache>
            </c:numRef>
          </c:val>
          <c:extLst>
            <c:ext xmlns:c16="http://schemas.microsoft.com/office/drawing/2014/chart" uri="{C3380CC4-5D6E-409C-BE32-E72D297353CC}">
              <c16:uniqueId val="{00000000-5FF7-42F0-AA64-BD14D2FD62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384.23</c:v>
                </c:pt>
                <c:pt idx="3">
                  <c:v>364.3</c:v>
                </c:pt>
                <c:pt idx="4">
                  <c:v>378.87</c:v>
                </c:pt>
              </c:numCache>
            </c:numRef>
          </c:val>
          <c:smooth val="0"/>
          <c:extLst>
            <c:ext xmlns:c16="http://schemas.microsoft.com/office/drawing/2014/chart" uri="{C3380CC4-5D6E-409C-BE32-E72D297353CC}">
              <c16:uniqueId val="{00000001-5FF7-42F0-AA64-BD14D2FD62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530.42999999999995</c:v>
                </c:pt>
                <c:pt idx="1">
                  <c:v>491.11</c:v>
                </c:pt>
                <c:pt idx="2">
                  <c:v>463.04</c:v>
                </c:pt>
                <c:pt idx="3">
                  <c:v>439.75</c:v>
                </c:pt>
                <c:pt idx="4">
                  <c:v>428.98</c:v>
                </c:pt>
              </c:numCache>
            </c:numRef>
          </c:val>
          <c:extLst>
            <c:ext xmlns:c16="http://schemas.microsoft.com/office/drawing/2014/chart" uri="{C3380CC4-5D6E-409C-BE32-E72D297353CC}">
              <c16:uniqueId val="{00000000-8D90-48EC-ADEA-132315ED11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439.43</c:v>
                </c:pt>
                <c:pt idx="3">
                  <c:v>438.41</c:v>
                </c:pt>
                <c:pt idx="4">
                  <c:v>430.23</c:v>
                </c:pt>
              </c:numCache>
            </c:numRef>
          </c:val>
          <c:smooth val="0"/>
          <c:extLst>
            <c:ext xmlns:c16="http://schemas.microsoft.com/office/drawing/2014/chart" uri="{C3380CC4-5D6E-409C-BE32-E72D297353CC}">
              <c16:uniqueId val="{00000001-8D90-48EC-ADEA-132315ED11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97.19</c:v>
                </c:pt>
                <c:pt idx="1">
                  <c:v>98.7</c:v>
                </c:pt>
                <c:pt idx="2">
                  <c:v>97.77</c:v>
                </c:pt>
                <c:pt idx="3">
                  <c:v>94.9</c:v>
                </c:pt>
                <c:pt idx="4">
                  <c:v>91.17</c:v>
                </c:pt>
              </c:numCache>
            </c:numRef>
          </c:val>
          <c:extLst>
            <c:ext xmlns:c16="http://schemas.microsoft.com/office/drawing/2014/chart" uri="{C3380CC4-5D6E-409C-BE32-E72D297353CC}">
              <c16:uniqueId val="{00000000-B47B-44D6-9341-2FC8A8B3DB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94.41</c:v>
                </c:pt>
                <c:pt idx="3">
                  <c:v>90.96</c:v>
                </c:pt>
                <c:pt idx="4">
                  <c:v>90.66</c:v>
                </c:pt>
              </c:numCache>
            </c:numRef>
          </c:val>
          <c:smooth val="0"/>
          <c:extLst>
            <c:ext xmlns:c16="http://schemas.microsoft.com/office/drawing/2014/chart" uri="{C3380CC4-5D6E-409C-BE32-E72D297353CC}">
              <c16:uniqueId val="{00000001-B47B-44D6-9341-2FC8A8B3DB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134.6</c:v>
                </c:pt>
                <c:pt idx="1">
                  <c:v>132.61000000000001</c:v>
                </c:pt>
                <c:pt idx="2">
                  <c:v>134.74</c:v>
                </c:pt>
                <c:pt idx="3">
                  <c:v>139.43</c:v>
                </c:pt>
                <c:pt idx="4">
                  <c:v>145.84</c:v>
                </c:pt>
              </c:numCache>
            </c:numRef>
          </c:val>
          <c:extLst>
            <c:ext xmlns:c16="http://schemas.microsoft.com/office/drawing/2014/chart" uri="{C3380CC4-5D6E-409C-BE32-E72D297353CC}">
              <c16:uniqueId val="{00000000-7CED-4D41-A04C-803915740A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192.13</c:v>
                </c:pt>
                <c:pt idx="3">
                  <c:v>197.04</c:v>
                </c:pt>
                <c:pt idx="4">
                  <c:v>199.33</c:v>
                </c:pt>
              </c:numCache>
            </c:numRef>
          </c:val>
          <c:smooth val="0"/>
          <c:extLst>
            <c:ext xmlns:c16="http://schemas.microsoft.com/office/drawing/2014/chart" uri="{C3380CC4-5D6E-409C-BE32-E72D297353CC}">
              <c16:uniqueId val="{00000001-7CED-4D41-A04C-803915740A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熊野市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15299</v>
      </c>
      <c r="AM8" s="65"/>
      <c r="AN8" s="65"/>
      <c r="AO8" s="65"/>
      <c r="AP8" s="65"/>
      <c r="AQ8" s="65"/>
      <c r="AR8" s="65"/>
      <c r="AS8" s="65"/>
      <c r="AT8" s="36">
        <f>データ!$S$6</f>
        <v>373.35</v>
      </c>
      <c r="AU8" s="37"/>
      <c r="AV8" s="37"/>
      <c r="AW8" s="37"/>
      <c r="AX8" s="37"/>
      <c r="AY8" s="37"/>
      <c r="AZ8" s="37"/>
      <c r="BA8" s="37"/>
      <c r="BB8" s="54">
        <f>データ!$T$6</f>
        <v>40.98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59.53</v>
      </c>
      <c r="J10" s="37"/>
      <c r="K10" s="37"/>
      <c r="L10" s="37"/>
      <c r="M10" s="37"/>
      <c r="N10" s="37"/>
      <c r="O10" s="64"/>
      <c r="P10" s="54">
        <f>データ!$P$6</f>
        <v>93.04</v>
      </c>
      <c r="Q10" s="54"/>
      <c r="R10" s="54"/>
      <c r="S10" s="54"/>
      <c r="T10" s="54"/>
      <c r="U10" s="54"/>
      <c r="V10" s="54"/>
      <c r="W10" s="65">
        <f>データ!$Q$6</f>
        <v>2310</v>
      </c>
      <c r="X10" s="65"/>
      <c r="Y10" s="65"/>
      <c r="Z10" s="65"/>
      <c r="AA10" s="65"/>
      <c r="AB10" s="65"/>
      <c r="AC10" s="65"/>
      <c r="AD10" s="2"/>
      <c r="AE10" s="2"/>
      <c r="AF10" s="2"/>
      <c r="AG10" s="2"/>
      <c r="AH10" s="2"/>
      <c r="AI10" s="2"/>
      <c r="AJ10" s="2"/>
      <c r="AK10" s="2"/>
      <c r="AL10" s="65">
        <f>データ!$U$6</f>
        <v>14058</v>
      </c>
      <c r="AM10" s="65"/>
      <c r="AN10" s="65"/>
      <c r="AO10" s="65"/>
      <c r="AP10" s="65"/>
      <c r="AQ10" s="65"/>
      <c r="AR10" s="65"/>
      <c r="AS10" s="65"/>
      <c r="AT10" s="36">
        <f>データ!$V$6</f>
        <v>18.940000000000001</v>
      </c>
      <c r="AU10" s="37"/>
      <c r="AV10" s="37"/>
      <c r="AW10" s="37"/>
      <c r="AX10" s="37"/>
      <c r="AY10" s="37"/>
      <c r="AZ10" s="37"/>
      <c r="BA10" s="37"/>
      <c r="BB10" s="54">
        <f>データ!$W$6</f>
        <v>742.24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P675/EO/2bmRoWt0tWcvigxbf9OYEhVri19GRA4QBcaH+CWW+8dEOU7CMYG25gwicpQ0EbNe3gm/kbZCCv9AA==" saltValue="n1M/12cRXJG96nx84otn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242128</v>
      </c>
      <c r="D6" s="20">
        <f t="shared" si="3"/>
        <v>46</v>
      </c>
      <c r="E6" s="20">
        <f t="shared" si="3"/>
        <v>1</v>
      </c>
      <c r="F6" s="20">
        <f t="shared" si="3"/>
        <v>0</v>
      </c>
      <c r="G6" s="20">
        <f t="shared" si="3"/>
        <v>1</v>
      </c>
      <c r="H6" s="20" t="str">
        <f t="shared" si="3"/>
        <v>三重県　熊野市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59.53</v>
      </c>
      <c r="P6" s="21">
        <f t="shared" si="3"/>
        <v>93.04</v>
      </c>
      <c r="Q6" s="21">
        <f t="shared" si="3"/>
        <v>2310</v>
      </c>
      <c r="R6" s="21">
        <f t="shared" si="3"/>
        <v>15299</v>
      </c>
      <c r="S6" s="21">
        <f t="shared" si="3"/>
        <v>373.35</v>
      </c>
      <c r="T6" s="21">
        <f t="shared" si="3"/>
        <v>40.98</v>
      </c>
      <c r="U6" s="21">
        <f t="shared" si="3"/>
        <v>14058</v>
      </c>
      <c r="V6" s="21">
        <f t="shared" si="3"/>
        <v>18.940000000000001</v>
      </c>
      <c r="W6" s="21">
        <f t="shared" si="3"/>
        <v>742.24</v>
      </c>
      <c r="X6" s="22">
        <f>IF(X7="",NA(),X7)</f>
        <v>100.39</v>
      </c>
      <c r="Y6" s="22">
        <f t="shared" ref="Y6:AG6" si="4">IF(Y7="",NA(),Y7)</f>
        <v>102.45</v>
      </c>
      <c r="Z6" s="22">
        <f t="shared" si="4"/>
        <v>100.61</v>
      </c>
      <c r="AA6" s="22">
        <f t="shared" si="4"/>
        <v>97.77</v>
      </c>
      <c r="AB6" s="22">
        <f t="shared" si="4"/>
        <v>94.6</v>
      </c>
      <c r="AC6" s="22">
        <f t="shared" si="4"/>
        <v>108.61</v>
      </c>
      <c r="AD6" s="22">
        <f t="shared" si="4"/>
        <v>108.35</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2">
        <f t="shared" si="5"/>
        <v>7.27</v>
      </c>
      <c r="AN6" s="22">
        <f t="shared" si="5"/>
        <v>3.59</v>
      </c>
      <c r="AO6" s="22">
        <f t="shared" si="5"/>
        <v>3.98</v>
      </c>
      <c r="AP6" s="22">
        <f t="shared" si="5"/>
        <v>8.86</v>
      </c>
      <c r="AQ6" s="22">
        <f t="shared" si="5"/>
        <v>7.65</v>
      </c>
      <c r="AR6" s="22">
        <f t="shared" si="5"/>
        <v>8.52</v>
      </c>
      <c r="AS6" s="21" t="str">
        <f>IF(AS7="","",IF(AS7="-","【-】","【"&amp;SUBSTITUTE(TEXT(AS7,"#,##0.00"),"-","△")&amp;"】"))</f>
        <v>【1.50】</v>
      </c>
      <c r="AT6" s="22">
        <f>IF(AT7="",NA(),AT7)</f>
        <v>101.87</v>
      </c>
      <c r="AU6" s="22">
        <f t="shared" ref="AU6:BC6" si="6">IF(AU7="",NA(),AU7)</f>
        <v>124.99</v>
      </c>
      <c r="AV6" s="22">
        <f t="shared" si="6"/>
        <v>132.07</v>
      </c>
      <c r="AW6" s="22">
        <f t="shared" si="6"/>
        <v>320.57</v>
      </c>
      <c r="AX6" s="22">
        <f t="shared" si="6"/>
        <v>141.81</v>
      </c>
      <c r="AY6" s="22">
        <f t="shared" si="6"/>
        <v>379.08</v>
      </c>
      <c r="AZ6" s="22">
        <f t="shared" si="6"/>
        <v>367.55</v>
      </c>
      <c r="BA6" s="22">
        <f t="shared" si="6"/>
        <v>384.23</v>
      </c>
      <c r="BB6" s="22">
        <f t="shared" si="6"/>
        <v>364.3</v>
      </c>
      <c r="BC6" s="22">
        <f t="shared" si="6"/>
        <v>378.87</v>
      </c>
      <c r="BD6" s="21" t="str">
        <f>IF(BD7="","",IF(BD7="-","【-】","【"&amp;SUBSTITUTE(TEXT(BD7,"#,##0.00"),"-","△")&amp;"】"))</f>
        <v>【243.36】</v>
      </c>
      <c r="BE6" s="22">
        <f>IF(BE7="",NA(),BE7)</f>
        <v>530.42999999999995</v>
      </c>
      <c r="BF6" s="22">
        <f t="shared" ref="BF6:BN6" si="7">IF(BF7="",NA(),BF7)</f>
        <v>491.11</v>
      </c>
      <c r="BG6" s="22">
        <f t="shared" si="7"/>
        <v>463.04</v>
      </c>
      <c r="BH6" s="22">
        <f t="shared" si="7"/>
        <v>439.75</v>
      </c>
      <c r="BI6" s="22">
        <f t="shared" si="7"/>
        <v>428.98</v>
      </c>
      <c r="BJ6" s="22">
        <f t="shared" si="7"/>
        <v>398.98</v>
      </c>
      <c r="BK6" s="22">
        <f t="shared" si="7"/>
        <v>418.68</v>
      </c>
      <c r="BL6" s="22">
        <f t="shared" si="7"/>
        <v>439.43</v>
      </c>
      <c r="BM6" s="22">
        <f t="shared" si="7"/>
        <v>438.41</v>
      </c>
      <c r="BN6" s="22">
        <f t="shared" si="7"/>
        <v>430.23</v>
      </c>
      <c r="BO6" s="21" t="str">
        <f>IF(BO7="","",IF(BO7="-","【-】","【"&amp;SUBSTITUTE(TEXT(BO7,"#,##0.00"),"-","△")&amp;"】"))</f>
        <v>【265.93】</v>
      </c>
      <c r="BP6" s="22">
        <f>IF(BP7="",NA(),BP7)</f>
        <v>97.19</v>
      </c>
      <c r="BQ6" s="22">
        <f t="shared" ref="BQ6:BY6" si="8">IF(BQ7="",NA(),BQ7)</f>
        <v>98.7</v>
      </c>
      <c r="BR6" s="22">
        <f t="shared" si="8"/>
        <v>97.77</v>
      </c>
      <c r="BS6" s="22">
        <f t="shared" si="8"/>
        <v>94.9</v>
      </c>
      <c r="BT6" s="22">
        <f t="shared" si="8"/>
        <v>91.17</v>
      </c>
      <c r="BU6" s="22">
        <f t="shared" si="8"/>
        <v>98.64</v>
      </c>
      <c r="BV6" s="22">
        <f t="shared" si="8"/>
        <v>94.78</v>
      </c>
      <c r="BW6" s="22">
        <f t="shared" si="8"/>
        <v>94.41</v>
      </c>
      <c r="BX6" s="22">
        <f t="shared" si="8"/>
        <v>90.96</v>
      </c>
      <c r="BY6" s="22">
        <f t="shared" si="8"/>
        <v>90.66</v>
      </c>
      <c r="BZ6" s="21" t="str">
        <f>IF(BZ7="","",IF(BZ7="-","【-】","【"&amp;SUBSTITUTE(TEXT(BZ7,"#,##0.00"),"-","△")&amp;"】"))</f>
        <v>【97.82】</v>
      </c>
      <c r="CA6" s="22">
        <f>IF(CA7="",NA(),CA7)</f>
        <v>134.6</v>
      </c>
      <c r="CB6" s="22">
        <f t="shared" ref="CB6:CJ6" si="9">IF(CB7="",NA(),CB7)</f>
        <v>132.61000000000001</v>
      </c>
      <c r="CC6" s="22">
        <f t="shared" si="9"/>
        <v>134.74</v>
      </c>
      <c r="CD6" s="22">
        <f t="shared" si="9"/>
        <v>139.43</v>
      </c>
      <c r="CE6" s="22">
        <f t="shared" si="9"/>
        <v>145.84</v>
      </c>
      <c r="CF6" s="22">
        <f t="shared" si="9"/>
        <v>178.92</v>
      </c>
      <c r="CG6" s="22">
        <f t="shared" si="9"/>
        <v>181.3</v>
      </c>
      <c r="CH6" s="22">
        <f t="shared" si="9"/>
        <v>192.13</v>
      </c>
      <c r="CI6" s="22">
        <f t="shared" si="9"/>
        <v>197.04</v>
      </c>
      <c r="CJ6" s="22">
        <f t="shared" si="9"/>
        <v>199.33</v>
      </c>
      <c r="CK6" s="21" t="str">
        <f>IF(CK7="","",IF(CK7="-","【-】","【"&amp;SUBSTITUTE(TEXT(CK7,"#,##0.00"),"-","△")&amp;"】"))</f>
        <v>【177.56】</v>
      </c>
      <c r="CL6" s="22">
        <f>IF(CL7="",NA(),CL7)</f>
        <v>92.12</v>
      </c>
      <c r="CM6" s="22">
        <f t="shared" ref="CM6:CU6" si="10">IF(CM7="",NA(),CM7)</f>
        <v>96.24</v>
      </c>
      <c r="CN6" s="22">
        <f t="shared" si="10"/>
        <v>77.010000000000005</v>
      </c>
      <c r="CO6" s="22">
        <f t="shared" si="10"/>
        <v>74.48</v>
      </c>
      <c r="CP6" s="22">
        <f t="shared" si="10"/>
        <v>74.05</v>
      </c>
      <c r="CQ6" s="22">
        <f t="shared" si="10"/>
        <v>55.14</v>
      </c>
      <c r="CR6" s="22">
        <f t="shared" si="10"/>
        <v>55.89</v>
      </c>
      <c r="CS6" s="22">
        <f t="shared" si="10"/>
        <v>53.87</v>
      </c>
      <c r="CT6" s="22">
        <f t="shared" si="10"/>
        <v>54.49</v>
      </c>
      <c r="CU6" s="22">
        <f t="shared" si="10"/>
        <v>54.8</v>
      </c>
      <c r="CV6" s="21" t="str">
        <f>IF(CV7="","",IF(CV7="-","【-】","【"&amp;SUBSTITUTE(TEXT(CV7,"#,##0.00"),"-","△")&amp;"】"))</f>
        <v>【59.81】</v>
      </c>
      <c r="CW6" s="22">
        <f>IF(CW7="",NA(),CW7)</f>
        <v>53.68</v>
      </c>
      <c r="CX6" s="22">
        <f t="shared" ref="CX6:DF6" si="11">IF(CX7="",NA(),CX7)</f>
        <v>52.2</v>
      </c>
      <c r="CY6" s="22">
        <f t="shared" si="11"/>
        <v>58.25</v>
      </c>
      <c r="CZ6" s="22">
        <f t="shared" si="11"/>
        <v>58.93</v>
      </c>
      <c r="DA6" s="22">
        <f t="shared" si="11"/>
        <v>57.63</v>
      </c>
      <c r="DB6" s="22">
        <f t="shared" si="11"/>
        <v>81.39</v>
      </c>
      <c r="DC6" s="22">
        <f t="shared" si="11"/>
        <v>81.27</v>
      </c>
      <c r="DD6" s="22">
        <f t="shared" si="11"/>
        <v>79.489999999999995</v>
      </c>
      <c r="DE6" s="22">
        <f t="shared" si="11"/>
        <v>78.8</v>
      </c>
      <c r="DF6" s="22">
        <f t="shared" si="11"/>
        <v>77.98</v>
      </c>
      <c r="DG6" s="21" t="str">
        <f>IF(DG7="","",IF(DG7="-","【-】","【"&amp;SUBSTITUTE(TEXT(DG7,"#,##0.00"),"-","△")&amp;"】"))</f>
        <v>【89.42】</v>
      </c>
      <c r="DH6" s="22">
        <f>IF(DH7="",NA(),DH7)</f>
        <v>43.58</v>
      </c>
      <c r="DI6" s="22">
        <f t="shared" ref="DI6:DQ6" si="12">IF(DI7="",NA(),DI7)</f>
        <v>44.81</v>
      </c>
      <c r="DJ6" s="22">
        <f t="shared" si="12"/>
        <v>45.94</v>
      </c>
      <c r="DK6" s="22">
        <f t="shared" si="12"/>
        <v>46.67</v>
      </c>
      <c r="DL6" s="22">
        <f t="shared" si="12"/>
        <v>47.92</v>
      </c>
      <c r="DM6" s="22">
        <f t="shared" si="12"/>
        <v>49.92</v>
      </c>
      <c r="DN6" s="22">
        <f t="shared" si="12"/>
        <v>50.63</v>
      </c>
      <c r="DO6" s="22">
        <f t="shared" si="12"/>
        <v>50.75</v>
      </c>
      <c r="DP6" s="22">
        <f t="shared" si="12"/>
        <v>51.72</v>
      </c>
      <c r="DQ6" s="22">
        <f t="shared" si="12"/>
        <v>52.27</v>
      </c>
      <c r="DR6" s="21" t="str">
        <f>IF(DR7="","",IF(DR7="-","【-】","【"&amp;SUBSTITUTE(TEXT(DR7,"#,##0.00"),"-","△")&amp;"】"))</f>
        <v>【52.02】</v>
      </c>
      <c r="DS6" s="22">
        <f>IF(DS7="",NA(),DS7)</f>
        <v>78.87</v>
      </c>
      <c r="DT6" s="22">
        <f t="shared" ref="DT6:EB6" si="13">IF(DT7="",NA(),DT7)</f>
        <v>78.53</v>
      </c>
      <c r="DU6" s="22">
        <f t="shared" si="13"/>
        <v>77.95</v>
      </c>
      <c r="DV6" s="22">
        <f t="shared" si="13"/>
        <v>75.14</v>
      </c>
      <c r="DW6" s="22">
        <f t="shared" si="13"/>
        <v>73.94</v>
      </c>
      <c r="DX6" s="22">
        <f t="shared" si="13"/>
        <v>16.88</v>
      </c>
      <c r="DY6" s="22">
        <f t="shared" si="13"/>
        <v>18.28</v>
      </c>
      <c r="DZ6" s="22">
        <f t="shared" si="13"/>
        <v>21.14</v>
      </c>
      <c r="EA6" s="22">
        <f t="shared" si="13"/>
        <v>22.12</v>
      </c>
      <c r="EB6" s="22">
        <f t="shared" si="13"/>
        <v>25.67</v>
      </c>
      <c r="EC6" s="21" t="str">
        <f>IF(EC7="","",IF(EC7="-","【-】","【"&amp;SUBSTITUTE(TEXT(EC7,"#,##0.00"),"-","△")&amp;"】"))</f>
        <v>【25.37】</v>
      </c>
      <c r="ED6" s="22">
        <f>IF(ED7="",NA(),ED7)</f>
        <v>0.56000000000000005</v>
      </c>
      <c r="EE6" s="22">
        <f t="shared" ref="EE6:EM6" si="14">IF(EE7="",NA(),EE7)</f>
        <v>0.89</v>
      </c>
      <c r="EF6" s="22">
        <f t="shared" si="14"/>
        <v>1.21</v>
      </c>
      <c r="EG6" s="22">
        <f t="shared" si="14"/>
        <v>0.74</v>
      </c>
      <c r="EH6" s="22">
        <f t="shared" si="14"/>
        <v>0.91</v>
      </c>
      <c r="EI6" s="22">
        <f t="shared" si="14"/>
        <v>0.52</v>
      </c>
      <c r="EJ6" s="22">
        <f t="shared" si="14"/>
        <v>0.53</v>
      </c>
      <c r="EK6" s="22">
        <f t="shared" si="14"/>
        <v>0.5</v>
      </c>
      <c r="EL6" s="22">
        <f t="shared" si="14"/>
        <v>0.4</v>
      </c>
      <c r="EM6" s="22">
        <f t="shared" si="14"/>
        <v>0.4</v>
      </c>
      <c r="EN6" s="21" t="str">
        <f>IF(EN7="","",IF(EN7="-","【-】","【"&amp;SUBSTITUTE(TEXT(EN7,"#,##0.00"),"-","△")&amp;"】"))</f>
        <v>【0.62】</v>
      </c>
    </row>
    <row r="7" spans="1:144" s="23" customFormat="1" x14ac:dyDescent="0.2">
      <c r="A7" s="15"/>
      <c r="B7" s="24">
        <v>2023</v>
      </c>
      <c r="C7" s="24">
        <v>242128</v>
      </c>
      <c r="D7" s="24">
        <v>46</v>
      </c>
      <c r="E7" s="24">
        <v>1</v>
      </c>
      <c r="F7" s="24">
        <v>0</v>
      </c>
      <c r="G7" s="24">
        <v>1</v>
      </c>
      <c r="H7" s="24" t="s">
        <v>93</v>
      </c>
      <c r="I7" s="24" t="s">
        <v>94</v>
      </c>
      <c r="J7" s="24" t="s">
        <v>95</v>
      </c>
      <c r="K7" s="24" t="s">
        <v>96</v>
      </c>
      <c r="L7" s="24" t="s">
        <v>97</v>
      </c>
      <c r="M7" s="24" t="s">
        <v>98</v>
      </c>
      <c r="N7" s="25" t="s">
        <v>99</v>
      </c>
      <c r="O7" s="25">
        <v>59.53</v>
      </c>
      <c r="P7" s="25">
        <v>93.04</v>
      </c>
      <c r="Q7" s="25">
        <v>2310</v>
      </c>
      <c r="R7" s="25">
        <v>15299</v>
      </c>
      <c r="S7" s="25">
        <v>373.35</v>
      </c>
      <c r="T7" s="25">
        <v>40.98</v>
      </c>
      <c r="U7" s="25">
        <v>14058</v>
      </c>
      <c r="V7" s="25">
        <v>18.940000000000001</v>
      </c>
      <c r="W7" s="25">
        <v>742.24</v>
      </c>
      <c r="X7" s="25">
        <v>100.39</v>
      </c>
      <c r="Y7" s="25">
        <v>102.45</v>
      </c>
      <c r="Z7" s="25">
        <v>100.61</v>
      </c>
      <c r="AA7" s="25">
        <v>97.77</v>
      </c>
      <c r="AB7" s="25">
        <v>94.6</v>
      </c>
      <c r="AC7" s="25">
        <v>108.61</v>
      </c>
      <c r="AD7" s="25">
        <v>108.35</v>
      </c>
      <c r="AE7" s="25">
        <v>107.81</v>
      </c>
      <c r="AF7" s="25">
        <v>107.21</v>
      </c>
      <c r="AG7" s="25">
        <v>105.97</v>
      </c>
      <c r="AH7" s="25">
        <v>108.24</v>
      </c>
      <c r="AI7" s="25">
        <v>0</v>
      </c>
      <c r="AJ7" s="25">
        <v>0</v>
      </c>
      <c r="AK7" s="25">
        <v>0</v>
      </c>
      <c r="AL7" s="25">
        <v>0</v>
      </c>
      <c r="AM7" s="25">
        <v>7.27</v>
      </c>
      <c r="AN7" s="25">
        <v>3.59</v>
      </c>
      <c r="AO7" s="25">
        <v>3.98</v>
      </c>
      <c r="AP7" s="25">
        <v>8.86</v>
      </c>
      <c r="AQ7" s="25">
        <v>7.65</v>
      </c>
      <c r="AR7" s="25">
        <v>8.52</v>
      </c>
      <c r="AS7" s="25">
        <v>1.5</v>
      </c>
      <c r="AT7" s="25">
        <v>101.87</v>
      </c>
      <c r="AU7" s="25">
        <v>124.99</v>
      </c>
      <c r="AV7" s="25">
        <v>132.07</v>
      </c>
      <c r="AW7" s="25">
        <v>320.57</v>
      </c>
      <c r="AX7" s="25">
        <v>141.81</v>
      </c>
      <c r="AY7" s="25">
        <v>379.08</v>
      </c>
      <c r="AZ7" s="25">
        <v>367.55</v>
      </c>
      <c r="BA7" s="25">
        <v>384.23</v>
      </c>
      <c r="BB7" s="25">
        <v>364.3</v>
      </c>
      <c r="BC7" s="25">
        <v>378.87</v>
      </c>
      <c r="BD7" s="25">
        <v>243.36</v>
      </c>
      <c r="BE7" s="25">
        <v>530.42999999999995</v>
      </c>
      <c r="BF7" s="25">
        <v>491.11</v>
      </c>
      <c r="BG7" s="25">
        <v>463.04</v>
      </c>
      <c r="BH7" s="25">
        <v>439.75</v>
      </c>
      <c r="BI7" s="25">
        <v>428.98</v>
      </c>
      <c r="BJ7" s="25">
        <v>398.98</v>
      </c>
      <c r="BK7" s="25">
        <v>418.68</v>
      </c>
      <c r="BL7" s="25">
        <v>439.43</v>
      </c>
      <c r="BM7" s="25">
        <v>438.41</v>
      </c>
      <c r="BN7" s="25">
        <v>430.23</v>
      </c>
      <c r="BO7" s="25">
        <v>265.93</v>
      </c>
      <c r="BP7" s="25">
        <v>97.19</v>
      </c>
      <c r="BQ7" s="25">
        <v>98.7</v>
      </c>
      <c r="BR7" s="25">
        <v>97.77</v>
      </c>
      <c r="BS7" s="25">
        <v>94.9</v>
      </c>
      <c r="BT7" s="25">
        <v>91.17</v>
      </c>
      <c r="BU7" s="25">
        <v>98.64</v>
      </c>
      <c r="BV7" s="25">
        <v>94.78</v>
      </c>
      <c r="BW7" s="25">
        <v>94.41</v>
      </c>
      <c r="BX7" s="25">
        <v>90.96</v>
      </c>
      <c r="BY7" s="25">
        <v>90.66</v>
      </c>
      <c r="BZ7" s="25">
        <v>97.82</v>
      </c>
      <c r="CA7" s="25">
        <v>134.6</v>
      </c>
      <c r="CB7" s="25">
        <v>132.61000000000001</v>
      </c>
      <c r="CC7" s="25">
        <v>134.74</v>
      </c>
      <c r="CD7" s="25">
        <v>139.43</v>
      </c>
      <c r="CE7" s="25">
        <v>145.84</v>
      </c>
      <c r="CF7" s="25">
        <v>178.92</v>
      </c>
      <c r="CG7" s="25">
        <v>181.3</v>
      </c>
      <c r="CH7" s="25">
        <v>192.13</v>
      </c>
      <c r="CI7" s="25">
        <v>197.04</v>
      </c>
      <c r="CJ7" s="25">
        <v>199.33</v>
      </c>
      <c r="CK7" s="25">
        <v>177.56</v>
      </c>
      <c r="CL7" s="25">
        <v>92.12</v>
      </c>
      <c r="CM7" s="25">
        <v>96.24</v>
      </c>
      <c r="CN7" s="25">
        <v>77.010000000000005</v>
      </c>
      <c r="CO7" s="25">
        <v>74.48</v>
      </c>
      <c r="CP7" s="25">
        <v>74.05</v>
      </c>
      <c r="CQ7" s="25">
        <v>55.14</v>
      </c>
      <c r="CR7" s="25">
        <v>55.89</v>
      </c>
      <c r="CS7" s="25">
        <v>53.87</v>
      </c>
      <c r="CT7" s="25">
        <v>54.49</v>
      </c>
      <c r="CU7" s="25">
        <v>54.8</v>
      </c>
      <c r="CV7" s="25">
        <v>59.81</v>
      </c>
      <c r="CW7" s="25">
        <v>53.68</v>
      </c>
      <c r="CX7" s="25">
        <v>52.2</v>
      </c>
      <c r="CY7" s="25">
        <v>58.25</v>
      </c>
      <c r="CZ7" s="25">
        <v>58.93</v>
      </c>
      <c r="DA7" s="25">
        <v>57.63</v>
      </c>
      <c r="DB7" s="25">
        <v>81.39</v>
      </c>
      <c r="DC7" s="25">
        <v>81.27</v>
      </c>
      <c r="DD7" s="25">
        <v>79.489999999999995</v>
      </c>
      <c r="DE7" s="25">
        <v>78.8</v>
      </c>
      <c r="DF7" s="25">
        <v>77.98</v>
      </c>
      <c r="DG7" s="25">
        <v>89.42</v>
      </c>
      <c r="DH7" s="25">
        <v>43.58</v>
      </c>
      <c r="DI7" s="25">
        <v>44.81</v>
      </c>
      <c r="DJ7" s="25">
        <v>45.94</v>
      </c>
      <c r="DK7" s="25">
        <v>46.67</v>
      </c>
      <c r="DL7" s="25">
        <v>47.92</v>
      </c>
      <c r="DM7" s="25">
        <v>49.92</v>
      </c>
      <c r="DN7" s="25">
        <v>50.63</v>
      </c>
      <c r="DO7" s="25">
        <v>50.75</v>
      </c>
      <c r="DP7" s="25">
        <v>51.72</v>
      </c>
      <c r="DQ7" s="25">
        <v>52.27</v>
      </c>
      <c r="DR7" s="25">
        <v>52.02</v>
      </c>
      <c r="DS7" s="25">
        <v>78.87</v>
      </c>
      <c r="DT7" s="25">
        <v>78.53</v>
      </c>
      <c r="DU7" s="25">
        <v>77.95</v>
      </c>
      <c r="DV7" s="25">
        <v>75.14</v>
      </c>
      <c r="DW7" s="25">
        <v>73.94</v>
      </c>
      <c r="DX7" s="25">
        <v>16.88</v>
      </c>
      <c r="DY7" s="25">
        <v>18.28</v>
      </c>
      <c r="DZ7" s="25">
        <v>21.14</v>
      </c>
      <c r="EA7" s="25">
        <v>22.12</v>
      </c>
      <c r="EB7" s="25">
        <v>25.67</v>
      </c>
      <c r="EC7" s="25">
        <v>25.37</v>
      </c>
      <c r="ED7" s="25">
        <v>0.56000000000000005</v>
      </c>
      <c r="EE7" s="25">
        <v>0.89</v>
      </c>
      <c r="EF7" s="25">
        <v>1.21</v>
      </c>
      <c r="EG7" s="25">
        <v>0.74</v>
      </c>
      <c r="EH7" s="25">
        <v>0.91</v>
      </c>
      <c r="EI7" s="25">
        <v>0.52</v>
      </c>
      <c r="EJ7" s="25">
        <v>0.53</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