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0_鳥羽市\"/>
    </mc:Choice>
  </mc:AlternateContent>
  <xr:revisionPtr revIDLastSave="0" documentId="13_ncr:1_{3D624441-B552-4A24-815F-4A9CAE51E484}" xr6:coauthVersionLast="47" xr6:coauthVersionMax="47" xr10:uidLastSave="{00000000-0000-0000-0000-000000000000}"/>
  <workbookProtection workbookAlgorithmName="SHA-512" workbookHashValue="MCSe2MWsFsygsbFZZ5aPLZycDagEPcGdc9slntJ+vi46tc98dpZDxQOHXVqkJJk0j84QfXaejTYrPP87gE0DCA==" workbookSaltValue="O53ddY3uK5/bLJvQtjd4rg==" workbookSpinCount="100000" lockStructure="1"/>
  <bookViews>
    <workbookView xWindow="-289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I10"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<sst xmlns="http://schemas.openxmlformats.org/spreadsheetml/2006/main" count="236" uniqueCount="120">
  <si>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</si>
  <si>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</si>
  <si>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</si>
  <si>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</si>
  <si>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</si>
  <si>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</si>
  <si>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</si>
  <si>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</si>
  <si>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</si>
  <si>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</si>
  <si>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</si>
  <si>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</si>
  <si>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</si>
  <si>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</si>
  <si>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</si>
  <si>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</si>
  <si>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</si>
  <si>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</si>
  <si>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</si>
  <si>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</si>
  <si>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</si>
  <si>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</si>
  <si>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</si>
  <si>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</si>
  <si>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</si>
  <si>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</si>
  <si>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</si>
  <si>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</si>
  <si>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</si>
  <si>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</si>
  <si>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</si>
  <si>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</si>
  <si>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</si>
  <si>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</si>
  <si>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</si>
  <si>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</si>
  <si>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</si>
  <si>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</si>
  <si>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</si>
  <si>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</si>
  <si>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</si>
  <si>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</si>
  <si>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</si>
  <si>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</si>
  <si>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</si>
  <si>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</si>
  <si>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</si>
  <si>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</si>
  <si>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</si>
  <si>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</si>
  <si>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</si>
  <si>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</si>
  <si>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</si>
  <si>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</si>
  <si>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</si>
  <si>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</si>
  <si>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</si>
  <si>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</si>
  <si>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</si>
  <si>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</si>
  <si>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</si>
  <si>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</si>
  <si>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</si>
  <si>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</si>
  <si>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</si>
  <si>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</si>
  <si>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</si>
  <si>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</si>
  <si>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</si>
  <si>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</si>
  <si>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</si>
  <si>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</si>
  <si>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</si>
  <si>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</si>
  <si>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</si>
  <si>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</si>
  <si>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</si>
  <si>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</si>
  <si>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</si>
  <si>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</si>
  <si>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</si>
  <si>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</si>
  <si>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</si>
  <si>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</si>
  <si>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</si>
  <si>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</si>
  <si>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</si>
  <si>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</si>
  <si>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</si>
  <si>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</si>
  <si>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</si>
  <si>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</si>
  <si>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</si>
  <si>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</si>
  <si>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</si>
  <si>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</si>
  <si>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</si>
  <si>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</si>
  <si>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</si>
  <si>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鳥羽市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</si>
  <si>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</si>
  <si>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</si>
  <si>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</si>
  <si>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</si>
  <si>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</si>
  <si>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</si>
  <si>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</si>
  <si>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</si>
  <si>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</si>
  <si>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</si>
  <si>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</si>
  <si>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</si>
  <si>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</si>
  <si>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</si>
  <si>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</si>
  <si>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</si>
  <si>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</si>
  <si>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供用開始から２５年以上が経過しており、特に管渠については、耐用年数に満たないものの更新が必要となる時期を見据えて、更新計画の協議に入ることが必要である。
　機械・電気設備については、耐用年数を大幅に過ぎているものが殆どで、普段からの保守点検情報を活用し、ストックマネジメント計画等に沿った更新を行っていく必要がある。</t>
    <rPh sb="10" eb="12">
      <t>イジョウ</t>
    </rPh>
    <rPh sb="20" eb="21">
      <t>トク</t>
    </rPh>
    <rPh sb="35" eb="36">
      <t>ミ</t>
    </rPh>
    <rPh sb="45" eb="47">
      <t>ヒツヨウ</t>
    </rPh>
    <rPh sb="53" eb="55">
      <t>ミス</t>
    </rPh>
    <rPh sb="58" eb="62">
      <t>コウシンケイカク</t>
    </rPh>
    <rPh sb="63" eb="65">
      <t>キョウギ</t>
    </rPh>
    <rPh sb="66" eb="67">
      <t>ハイ</t>
    </rPh>
    <rPh sb="71" eb="73">
      <t>ヒツヨウ</t>
    </rPh>
    <rPh sb="79" eb="81">
      <t>キカイ</t>
    </rPh>
    <rPh sb="82" eb="84">
      <t>デンキ</t>
    </rPh>
    <rPh sb="84" eb="86">
      <t>セツビ</t>
    </rPh>
    <rPh sb="92" eb="96">
      <t>タイヨウネンスウ</t>
    </rPh>
    <rPh sb="97" eb="99">
      <t>オオハバ</t>
    </rPh>
    <rPh sb="100" eb="101">
      <t>ス</t>
    </rPh>
    <rPh sb="108" eb="109">
      <t>ホトン</t>
    </rPh>
    <rPh sb="112" eb="114">
      <t>フダン</t>
    </rPh>
    <rPh sb="117" eb="123">
      <t>ホシュテンケンジョウホウ</t>
    </rPh>
    <rPh sb="124" eb="126">
      <t>カツヨウ</t>
    </rPh>
    <rPh sb="138" eb="140">
      <t>ケイカク</t>
    </rPh>
    <rPh sb="140" eb="141">
      <t>トウ</t>
    </rPh>
    <rPh sb="142" eb="143">
      <t>ソ</t>
    </rPh>
    <rPh sb="145" eb="147">
      <t>コウシン</t>
    </rPh>
    <rPh sb="148" eb="149">
      <t>オコナ</t>
    </rPh>
    <rPh sb="153" eb="155">
      <t>ヒツヨウ</t>
    </rPh>
    <phoneticPr fontId="4"/>
  </si>
  <si>
    <t xml:space="preserve"> 人口減少や予測不能な新型コロナウイルス感染症の影響などにより、当地域の主産業の一つである観光客の大きな増加は見込めずに汚水処理量の減少が続くと想定され、一定の固定処理費は必要なことから汚水処理原価の増加が見込まれる。
　老朽化した施設を正常に機能させていく設備更新も待ったなしの状態であり、維持管理費は増加することが予想されるため、経営戦略の見直しによる使用料の改定などを行っていく必要がある。</t>
    <rPh sb="6" eb="10">
      <t>ヨソクフノウ</t>
    </rPh>
    <rPh sb="11" eb="13">
      <t>シンガタ</t>
    </rPh>
    <rPh sb="20" eb="23">
      <t>カンセンショウ</t>
    </rPh>
    <rPh sb="24" eb="26">
      <t>エイキョウ</t>
    </rPh>
    <rPh sb="32" eb="35">
      <t>トウチイキ</t>
    </rPh>
    <rPh sb="36" eb="39">
      <t>シュサンギョウ</t>
    </rPh>
    <rPh sb="40" eb="41">
      <t>ヒト</t>
    </rPh>
    <rPh sb="45" eb="48">
      <t>カンコウキャク</t>
    </rPh>
    <rPh sb="49" eb="50">
      <t>オオ</t>
    </rPh>
    <rPh sb="52" eb="54">
      <t>ゾウカ</t>
    </rPh>
    <rPh sb="55" eb="57">
      <t>ミコ</t>
    </rPh>
    <rPh sb="60" eb="65">
      <t>オスイショリリョウ</t>
    </rPh>
    <rPh sb="66" eb="68">
      <t>ゲンショウ</t>
    </rPh>
    <rPh sb="69" eb="70">
      <t>ツヅ</t>
    </rPh>
    <rPh sb="77" eb="79">
      <t>イッテイ</t>
    </rPh>
    <rPh sb="86" eb="88">
      <t>ヒツヨウ</t>
    </rPh>
    <rPh sb="93" eb="97">
      <t>オスイショリ</t>
    </rPh>
    <rPh sb="97" eb="99">
      <t>ゲンカ</t>
    </rPh>
    <rPh sb="100" eb="102">
      <t>ゾウカ</t>
    </rPh>
    <rPh sb="103" eb="105">
      <t>ミコ</t>
    </rPh>
    <rPh sb="111" eb="113">
      <t>ロウキュウ</t>
    </rPh>
    <rPh sb="113" eb="114">
      <t>カ</t>
    </rPh>
    <rPh sb="116" eb="118">
      <t>シセツ</t>
    </rPh>
    <rPh sb="119" eb="121">
      <t>セイジョウ</t>
    </rPh>
    <rPh sb="122" eb="124">
      <t>キノウ</t>
    </rPh>
    <rPh sb="129" eb="133">
      <t>セツビコウシン</t>
    </rPh>
    <rPh sb="134" eb="135">
      <t>マ</t>
    </rPh>
    <rPh sb="140" eb="142">
      <t>ジョウタイ</t>
    </rPh>
    <rPh sb="152" eb="154">
      <t>ゾウカ</t>
    </rPh>
    <rPh sb="159" eb="161">
      <t>ヨソウ</t>
    </rPh>
    <rPh sb="167" eb="171">
      <t>ケイエイセンリャク</t>
    </rPh>
    <rPh sb="172" eb="174">
      <t>ミナオ</t>
    </rPh>
    <rPh sb="192" eb="194">
      <t>ヒツヨウ</t>
    </rPh>
    <phoneticPr fontId="4"/>
  </si>
  <si>
    <t>　①収益的収支比率については、コロナ禍の影響から少しずつではあるが、使用料が回復したことが影響しており、⑤経費回収率も同様の要因である。
　④の企業債残高対事業規模比率の低下は、下水道を開始した時の大規模工事にかかる企業債残高が償還により減少しているのが要因である。
　⑥汚水処理原価の減少は、汚水処理費の固定費が減少し、年間有収水量も減少したことによる。
　下水道事業について、処理区域内人口や⑦施設利用率から独立採算で経営を行うことは極めて困難な状況で、一般会計からの繰入金に頼らざるを得ない状況である。</t>
    <rPh sb="18" eb="19">
      <t>カ</t>
    </rPh>
    <rPh sb="20" eb="22">
      <t>エイキョウ</t>
    </rPh>
    <rPh sb="24" eb="25">
      <t>スコ</t>
    </rPh>
    <rPh sb="34" eb="37">
      <t>シヨウリョウ</t>
    </rPh>
    <rPh sb="38" eb="40">
      <t>カイフク</t>
    </rPh>
    <rPh sb="45" eb="47">
      <t>エイキョウ</t>
    </rPh>
    <rPh sb="59" eb="61">
      <t>ドウヨウ</t>
    </rPh>
    <rPh sb="62" eb="64">
      <t>ヨウイン</t>
    </rPh>
    <rPh sb="72" eb="75">
      <t>キギョウサイ</t>
    </rPh>
    <rPh sb="75" eb="77">
      <t>ザンダカ</t>
    </rPh>
    <rPh sb="77" eb="78">
      <t>タイ</t>
    </rPh>
    <rPh sb="78" eb="82">
      <t>ジギョウキボ</t>
    </rPh>
    <rPh sb="82" eb="84">
      <t>ヒリツ</t>
    </rPh>
    <rPh sb="85" eb="87">
      <t>テイカ</t>
    </rPh>
    <rPh sb="108" eb="111">
      <t>キギョウサイ</t>
    </rPh>
    <rPh sb="111" eb="113">
      <t>ザンダカ</t>
    </rPh>
    <rPh sb="114" eb="116">
      <t>ショウカン</t>
    </rPh>
    <rPh sb="119" eb="121">
      <t>ゲンショウ</t>
    </rPh>
    <rPh sb="127" eb="129">
      <t>ヨウイン</t>
    </rPh>
    <rPh sb="143" eb="145">
      <t>ゲンショウ</t>
    </rPh>
    <rPh sb="147" eb="151">
      <t>オスイショリ</t>
    </rPh>
    <rPh sb="151" eb="152">
      <t>ヒ</t>
    </rPh>
    <rPh sb="153" eb="156">
      <t>コテイヒ</t>
    </rPh>
    <rPh sb="157" eb="159">
      <t>ゲンショウ</t>
    </rPh>
    <rPh sb="161" eb="163">
      <t>ネンカン</t>
    </rPh>
    <rPh sb="163" eb="165">
      <t>ユウシュウ</t>
    </rPh>
    <rPh sb="165" eb="167">
      <t>スイリョウ</t>
    </rPh>
    <rPh sb="168" eb="17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</si>
</sst>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CB-45EB-AC82-8793AE29B6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44CB-45EB-AC82-8793AE29B6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24.97</c:v>
                </c:pt>
                <c:pt idx="1">
                  <c:v>21.38</c:v>
                </c:pt>
                <c:pt idx="2">
                  <c:v>20.72</c:v>
                </c:pt>
                <c:pt idx="3">
                  <c:v>22.9</c:v>
                </c:pt>
                <c:pt idx="4">
                  <c:v>21.1</c:v>
                </c:pt>
              </c:numCache>
            </c:numRef>
          </c:val>
          <c:extLst>
            <c:ext xmlns:c16="http://schemas.microsoft.com/office/drawing/2014/chart" uri="{C3380CC4-5D6E-409C-BE32-E72D297353CC}">
              <c16:uniqueId val="{00000000-4AD9-42B0-BECD-576C46946A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4AD9-42B0-BECD-576C46946A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94.64</c:v>
                </c:pt>
                <c:pt idx="1">
                  <c:v>94.87</c:v>
                </c:pt>
                <c:pt idx="2">
                  <c:v>94.87</c:v>
                </c:pt>
                <c:pt idx="3">
                  <c:v>94.58</c:v>
                </c:pt>
                <c:pt idx="4">
                  <c:v>95.52</c:v>
                </c:pt>
              </c:numCache>
            </c:numRef>
          </c:val>
          <c:extLst>
            <c:ext xmlns:c16="http://schemas.microsoft.com/office/drawing/2014/chart" uri="{C3380CC4-5D6E-409C-BE32-E72D297353CC}">
              <c16:uniqueId val="{00000000-2581-4624-B689-11D491724C3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2581-4624-B689-11D491724C3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88.59</c:v>
                </c:pt>
                <c:pt idx="1">
                  <c:v>81.12</c:v>
                </c:pt>
                <c:pt idx="2">
                  <c:v>83.96</c:v>
                </c:pt>
                <c:pt idx="3">
                  <c:v>73.11</c:v>
                </c:pt>
                <c:pt idx="4">
                  <c:v>84.17</c:v>
                </c:pt>
              </c:numCache>
            </c:numRef>
          </c:val>
          <c:extLst>
            <c:ext xmlns:c16="http://schemas.microsoft.com/office/drawing/2014/chart" uri="{C3380CC4-5D6E-409C-BE32-E72D297353CC}">
              <c16:uniqueId val="{00000000-5759-4501-97A0-A878C45BCE2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59-4501-97A0-A878C45BCE2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0E-4DC3-9288-BBDC18B5AC8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0E-4DC3-9288-BBDC18B5AC8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55-4ADB-B822-D76C52EA2A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55-4ADB-B822-D76C52EA2A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0B-434A-BDF6-CEA26B4F2E2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0B-434A-BDF6-CEA26B4F2E2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84-4B11-8E20-C173A06EBE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84-4B11-8E20-C173A06EBE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678.7</c:v>
                </c:pt>
                <c:pt idx="1">
                  <c:v>810.26</c:v>
                </c:pt>
                <c:pt idx="2">
                  <c:v>505.61</c:v>
                </c:pt>
                <c:pt idx="3">
                  <c:v>396.18</c:v>
                </c:pt>
                <c:pt idx="4">
                  <c:v>303.89</c:v>
                </c:pt>
              </c:numCache>
            </c:numRef>
          </c:val>
          <c:extLst>
            <c:ext xmlns:c16="http://schemas.microsoft.com/office/drawing/2014/chart" uri="{C3380CC4-5D6E-409C-BE32-E72D297353CC}">
              <c16:uniqueId val="{00000000-4922-480F-8A38-8D2AD0A285C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4922-480F-8A38-8D2AD0A285C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74.3</c:v>
                </c:pt>
                <c:pt idx="1">
                  <c:v>55.32</c:v>
                </c:pt>
                <c:pt idx="2">
                  <c:v>64.02</c:v>
                </c:pt>
                <c:pt idx="3">
                  <c:v>53.71</c:v>
                </c:pt>
                <c:pt idx="4">
                  <c:v>67.010000000000005</c:v>
                </c:pt>
              </c:numCache>
            </c:numRef>
          </c:val>
          <c:extLst>
            <c:ext xmlns:c16="http://schemas.microsoft.com/office/drawing/2014/chart" uri="{C3380CC4-5D6E-409C-BE32-E72D297353CC}">
              <c16:uniqueId val="{00000000-050D-4690-A913-15607A5303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050D-4690-A913-15607A5303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235.21</c:v>
                </c:pt>
                <c:pt idx="1">
                  <c:v>257.39</c:v>
                </c:pt>
                <c:pt idx="2">
                  <c:v>296.87</c:v>
                </c:pt>
                <c:pt idx="3">
                  <c:v>297.24</c:v>
                </c:pt>
                <c:pt idx="4">
                  <c:v>240.67</c:v>
                </c:pt>
              </c:numCache>
            </c:numRef>
          </c:val>
          <c:extLst>
            <c:ext xmlns:c16="http://schemas.microsoft.com/office/drawing/2014/chart" uri="{C3380CC4-5D6E-409C-BE32-E72D297353CC}">
              <c16:uniqueId val="{00000000-F65E-487A-A019-EFB2F28D306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F65E-487A-A019-EFB2F28D306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鳥羽市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16842</v>
      </c>
      <c r="AM8" s="41"/>
      <c r="AN8" s="41"/>
      <c r="AO8" s="41"/>
      <c r="AP8" s="41"/>
      <c r="AQ8" s="41"/>
      <c r="AR8" s="41"/>
      <c r="AS8" s="41"/>
      <c r="AT8" s="34">
        <f>データ!T6</f>
        <v>107.34</v>
      </c>
      <c r="AU8" s="34"/>
      <c r="AV8" s="34"/>
      <c r="AW8" s="34"/>
      <c r="AX8" s="34"/>
      <c r="AY8" s="34"/>
      <c r="AZ8" s="34"/>
      <c r="BA8" s="34"/>
      <c r="BB8" s="34">
        <f>データ!U6</f>
        <v>156.9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7.63</v>
      </c>
      <c r="Q10" s="34"/>
      <c r="R10" s="34"/>
      <c r="S10" s="34"/>
      <c r="T10" s="34"/>
      <c r="U10" s="34"/>
      <c r="V10" s="34"/>
      <c r="W10" s="34">
        <f>データ!Q6</f>
        <v>88.19</v>
      </c>
      <c r="X10" s="34"/>
      <c r="Y10" s="34"/>
      <c r="Z10" s="34"/>
      <c r="AA10" s="34"/>
      <c r="AB10" s="34"/>
      <c r="AC10" s="34"/>
      <c r="AD10" s="41">
        <f>データ!R6</f>
        <v>2200</v>
      </c>
      <c r="AE10" s="41"/>
      <c r="AF10" s="41"/>
      <c r="AG10" s="41"/>
      <c r="AH10" s="41"/>
      <c r="AI10" s="41"/>
      <c r="AJ10" s="41"/>
      <c r="AK10" s="2"/>
      <c r="AL10" s="41">
        <f>データ!V6</f>
        <v>1271</v>
      </c>
      <c r="AM10" s="41"/>
      <c r="AN10" s="41"/>
      <c r="AO10" s="41"/>
      <c r="AP10" s="41"/>
      <c r="AQ10" s="41"/>
      <c r="AR10" s="41"/>
      <c r="AS10" s="41"/>
      <c r="AT10" s="34">
        <f>データ!W6</f>
        <v>0.53</v>
      </c>
      <c r="AU10" s="34"/>
      <c r="AV10" s="34"/>
      <c r="AW10" s="34"/>
      <c r="AX10" s="34"/>
      <c r="AY10" s="34"/>
      <c r="AZ10" s="34"/>
      <c r="BA10" s="34"/>
      <c r="BB10" s="34">
        <f>データ!X6</f>
        <v>2398.11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45</v>
      </c>
      <c r="O86" s="12" t="str">
        <f>データ!EO6</f>
        <v>【0.11】</v>
      </c>
    </row>
  </sheetData>
  <sheetProtection algorithmName="SHA-512" hashValue="M+aWo14ahf43skWCp4d4rWm1pfDX3UjnFxmiEcdwlVxMj5szpW84iDcZgsVLNuwuifK2u7/5yat5zfSVQpvD0Q==" saltValue="8+YDLwaFOVOzqR88crlz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2023</v>
      </c>
      <c r="C6" s="19">
        <f t="shared" ref="C6:X6" si="3">C7</f>
        <v>242110</v>
      </c>
      <c r="D6" s="19">
        <f t="shared" si="3"/>
        <v>47</v>
      </c>
      <c r="E6" s="19">
        <f t="shared" si="3"/>
        <v>17</v>
      </c>
      <c r="F6" s="19">
        <f t="shared" si="3"/>
        <v>4</v>
      </c>
      <c r="G6" s="19">
        <f t="shared" si="3"/>
        <v>0</v>
      </c>
      <c r="H6" s="19" t="str">
        <f t="shared" si="3"/>
        <v>三重県　鳥羽市</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7.63</v>
      </c>
      <c r="Q6" s="20">
        <f t="shared" si="3"/>
        <v>88.19</v>
      </c>
      <c r="R6" s="20">
        <f t="shared" si="3"/>
        <v>2200</v>
      </c>
      <c r="S6" s="20">
        <f t="shared" si="3"/>
        <v>16842</v>
      </c>
      <c r="T6" s="20">
        <f t="shared" si="3"/>
        <v>107.34</v>
      </c>
      <c r="U6" s="20">
        <f t="shared" si="3"/>
        <v>156.9</v>
      </c>
      <c r="V6" s="20">
        <f t="shared" si="3"/>
        <v>1271</v>
      </c>
      <c r="W6" s="20">
        <f t="shared" si="3"/>
        <v>0.53</v>
      </c>
      <c r="X6" s="20">
        <f t="shared" si="3"/>
        <v>2398.11</v>
      </c>
      <c r="Y6" s="21">
        <f>IF(Y7="",NA(),Y7)</f>
        <v>88.59</v>
      </c>
      <c r="Z6" s="21">
        <f t="shared" ref="Z6:AH6" si="4">IF(Z7="",NA(),Z7)</f>
        <v>81.12</v>
      </c>
      <c r="AA6" s="21">
        <f t="shared" si="4"/>
        <v>83.96</v>
      </c>
      <c r="AB6" s="21">
        <f t="shared" si="4"/>
        <v>73.11</v>
      </c>
      <c r="AC6" s="21">
        <f t="shared" si="4"/>
        <v>84.17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678.7</v>
      </c>
      <c r="BG6" s="21">
        <f t="shared" ref="BG6:BO6" si="7">IF(BG7="",NA(),BG7)</f>
        <v>810.26</v>
      </c>
      <c r="BH6" s="21">
        <f t="shared" si="7"/>
        <v>505.61</v>
      </c>
      <c r="BI6" s="21">
        <f t="shared" si="7"/>
        <v>396.18</v>
      </c>
      <c r="BJ6" s="21">
        <f t="shared" si="7"/>
        <v>303.89</v>
      </c>
      <c r="BK6" s="21">
        <f t="shared" si="7"/>
        <v>1206.79</v>
      </c>
      <c r="BL6" s="21">
        <f t="shared" si="7"/>
        <v>1258.43</v>
      </c>
      <c r="BM6" s="21">
        <f t="shared" si="7"/>
        <v>1163.75</v>
      </c>
      <c r="BN6" s="21">
        <f t="shared" si="7"/>
        <v>1195.47</v>
      </c>
      <c r="BO6" s="21">
        <f t="shared" si="7"/>
        <v>1168.69</v>
      </c>
      <c r="BP6" s="20" t="str">
        <f>IF(BP7="","",IF(BP7="-","【-】","【"&amp;SUBSTITUTE(TEXT(BP7,"#,##0.00"),"-","△")&amp;"】"))</f>
        <v>【1,156.82】</v>
      </c>
      <c r="BQ6" s="21">
        <f>IF(BQ7="",NA(),BQ7)</f>
        <v>74.3</v>
      </c>
      <c r="BR6" s="21">
        <f t="shared" ref="BR6:BZ6" si="8">IF(BR7="",NA(),BR7)</f>
        <v>55.32</v>
      </c>
      <c r="BS6" s="21">
        <f t="shared" si="8"/>
        <v>64.02</v>
      </c>
      <c r="BT6" s="21">
        <f t="shared" si="8"/>
        <v>53.71</v>
      </c>
      <c r="BU6" s="21">
        <f t="shared" si="8"/>
        <v>67.010000000000005</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235.21</v>
      </c>
      <c r="CC6" s="21">
        <f t="shared" ref="CC6:CK6" si="9">IF(CC7="",NA(),CC7)</f>
        <v>257.39</v>
      </c>
      <c r="CD6" s="21">
        <f t="shared" si="9"/>
        <v>296.87</v>
      </c>
      <c r="CE6" s="21">
        <f t="shared" si="9"/>
        <v>297.24</v>
      </c>
      <c r="CF6" s="21">
        <f t="shared" si="9"/>
        <v>240.67</v>
      </c>
      <c r="CG6" s="21">
        <f t="shared" si="9"/>
        <v>228.47</v>
      </c>
      <c r="CH6" s="21">
        <f t="shared" si="9"/>
        <v>224.88</v>
      </c>
      <c r="CI6" s="21">
        <f t="shared" si="9"/>
        <v>228.64</v>
      </c>
      <c r="CJ6" s="21">
        <f t="shared" si="9"/>
        <v>239.46</v>
      </c>
      <c r="CK6" s="21">
        <f t="shared" si="9"/>
        <v>233.15</v>
      </c>
      <c r="CL6" s="20" t="str">
        <f>IF(CL7="","",IF(CL7="-","【-】","【"&amp;SUBSTITUTE(TEXT(CL7,"#,##0.00"),"-","△")&amp;"】"))</f>
        <v>【215.73】</v>
      </c>
      <c r="CM6" s="21">
        <f>IF(CM7="",NA(),CM7)</f>
        <v>24.97</v>
      </c>
      <c r="CN6" s="21">
        <f t="shared" ref="CN6:CV6" si="10">IF(CN7="",NA(),CN7)</f>
        <v>21.38</v>
      </c>
      <c r="CO6" s="21">
        <f t="shared" si="10"/>
        <v>20.72</v>
      </c>
      <c r="CP6" s="21">
        <f t="shared" si="10"/>
        <v>22.9</v>
      </c>
      <c r="CQ6" s="21">
        <f t="shared" si="10"/>
        <v>21.1</v>
      </c>
      <c r="CR6" s="21">
        <f t="shared" si="10"/>
        <v>42.47</v>
      </c>
      <c r="CS6" s="21">
        <f t="shared" si="10"/>
        <v>42.4</v>
      </c>
      <c r="CT6" s="21">
        <f t="shared" si="10"/>
        <v>42.28</v>
      </c>
      <c r="CU6" s="21">
        <f t="shared" si="10"/>
        <v>41.06</v>
      </c>
      <c r="CV6" s="21">
        <f t="shared" si="10"/>
        <v>42.09</v>
      </c>
      <c r="CW6" s="20" t="str">
        <f>IF(CW7="","",IF(CW7="-","【-】","【"&amp;SUBSTITUTE(TEXT(CW7,"#,##0.00"),"-","△")&amp;"】"))</f>
        <v>【43.28】</v>
      </c>
      <c r="CX6" s="21">
        <f>IF(CX7="",NA(),CX7)</f>
        <v>94.64</v>
      </c>
      <c r="CY6" s="21">
        <f t="shared" ref="CY6:DG6" si="11">IF(CY7="",NA(),CY7)</f>
        <v>94.87</v>
      </c>
      <c r="CZ6" s="21">
        <f t="shared" si="11"/>
        <v>94.87</v>
      </c>
      <c r="DA6" s="21">
        <f t="shared" si="11"/>
        <v>94.58</v>
      </c>
      <c r="DB6" s="21">
        <f t="shared" si="11"/>
        <v>95.52</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242110</v>
      </c>
      <c r="D7" s="23">
        <v>47</v>
      </c>
      <c r="E7" s="23">
        <v>17</v>
      </c>
      <c r="F7" s="23">
        <v>4</v>
      </c>
      <c r="G7" s="23">
        <v>0</v>
      </c>
      <c r="H7" s="23" t="s">
        <v>99</v>
      </c>
      <c r="I7" s="23" t="s">
        <v>100</v>
      </c>
      <c r="J7" s="23" t="s">
        <v>101</v>
      </c>
      <c r="K7" s="23" t="s">
        <v>102</v>
      </c>
      <c r="L7" s="23" t="s">
        <v>103</v>
      </c>
      <c r="M7" s="23" t="s">
        <v>104</v>
      </c>
      <c r="N7" s="24" t="s">
        <v>105</v>
      </c>
      <c r="O7" s="24" t="s">
        <v>106</v>
      </c>
      <c r="P7" s="24">
        <v>7.63</v>
      </c>
      <c r="Q7" s="24">
        <v>88.19</v>
      </c>
      <c r="R7" s="24">
        <v>2200</v>
      </c>
      <c r="S7" s="24">
        <v>16842</v>
      </c>
      <c r="T7" s="24">
        <v>107.34</v>
      </c>
      <c r="U7" s="24">
        <v>156.9</v>
      </c>
      <c r="V7" s="24">
        <v>1271</v>
      </c>
      <c r="W7" s="24">
        <v>0.53</v>
      </c>
      <c r="X7" s="24">
        <v>2398.11</v>
      </c>
      <c r="Y7" s="24">
        <v>88.59</v>
      </c>
      <c r="Z7" s="24">
        <v>81.12</v>
      </c>
      <c r="AA7" s="24">
        <v>83.96</v>
      </c>
      <c r="AB7" s="24">
        <v>73.11</v>
      </c>
      <c r="AC7" s="24">
        <v>84.17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678.7</v>
      </c>
      <c r="BG7" s="24">
        <v>810.26</v>
      </c>
      <c r="BH7" s="24">
        <v>505.61</v>
      </c>
      <c r="BI7" s="24">
        <v>396.18</v>
      </c>
      <c r="BJ7" s="24">
        <v>303.89</v>
      </c>
      <c r="BK7" s="24">
        <v>1206.79</v>
      </c>
      <c r="BL7" s="24">
        <v>1258.43</v>
      </c>
      <c r="BM7" s="24">
        <v>1163.75</v>
      </c>
      <c r="BN7" s="24">
        <v>1195.47</v>
      </c>
      <c r="BO7" s="24">
        <v>1168.69</v>
      </c>
      <c r="BP7" s="24">
        <v>1156.82</v>
      </c>
      <c r="BQ7" s="24">
        <v>74.3</v>
      </c>
      <c r="BR7" s="24">
        <v>55.32</v>
      </c>
      <c r="BS7" s="24">
        <v>64.02</v>
      </c>
      <c r="BT7" s="24">
        <v>53.71</v>
      </c>
      <c r="BU7" s="24">
        <v>67.010000000000005</v>
      </c>
      <c r="BV7" s="24">
        <v>71.84</v>
      </c>
      <c r="BW7" s="24">
        <v>73.36</v>
      </c>
      <c r="BX7" s="24">
        <v>72.599999999999994</v>
      </c>
      <c r="BY7" s="24">
        <v>69.430000000000007</v>
      </c>
      <c r="BZ7" s="24">
        <v>70.709999999999994</v>
      </c>
      <c r="CA7" s="24">
        <v>75.33</v>
      </c>
      <c r="CB7" s="24">
        <v>235.21</v>
      </c>
      <c r="CC7" s="24">
        <v>257.39</v>
      </c>
      <c r="CD7" s="24">
        <v>296.87</v>
      </c>
      <c r="CE7" s="24">
        <v>297.24</v>
      </c>
      <c r="CF7" s="24">
        <v>240.67</v>
      </c>
      <c r="CG7" s="24">
        <v>228.47</v>
      </c>
      <c r="CH7" s="24">
        <v>224.88</v>
      </c>
      <c r="CI7" s="24">
        <v>228.64</v>
      </c>
      <c r="CJ7" s="24">
        <v>239.46</v>
      </c>
      <c r="CK7" s="24">
        <v>233.15</v>
      </c>
      <c r="CL7" s="24">
        <v>215.73</v>
      </c>
      <c r="CM7" s="24">
        <v>24.97</v>
      </c>
      <c r="CN7" s="24">
        <v>21.38</v>
      </c>
      <c r="CO7" s="24">
        <v>20.72</v>
      </c>
      <c r="CP7" s="24">
        <v>22.9</v>
      </c>
      <c r="CQ7" s="24">
        <v>21.1</v>
      </c>
      <c r="CR7" s="24">
        <v>42.47</v>
      </c>
      <c r="CS7" s="24">
        <v>42.4</v>
      </c>
      <c r="CT7" s="24">
        <v>42.28</v>
      </c>
      <c r="CU7" s="24">
        <v>41.06</v>
      </c>
      <c r="CV7" s="24">
        <v>42.09</v>
      </c>
      <c r="CW7" s="24">
        <v>43.28</v>
      </c>
      <c r="CX7" s="24">
        <v>94.64</v>
      </c>
      <c r="CY7" s="24">
        <v>94.87</v>
      </c>
      <c r="CZ7" s="24">
        <v>94.87</v>
      </c>
      <c r="DA7" s="24">
        <v>94.58</v>
      </c>
      <c r="DB7" s="24">
        <v>95.52</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112</v>
      </c>
    </row>
    <row r="12" spans="1:145" x14ac:dyDescent="0.2">
      <c r="B12">
        <v>1</v>
      </c>
      <c r="C12">
        <v>1</v>
      </c>
      <c r="D12">
        <v>2</v>
      </c>
      <c r="E12">
        <v>3</v>
      </c>
      <c r="F12">
        <v>4</v>
      </c>
      <c r="G12" t="s">
        <v>113</v>
      </c>
    </row>
    <row r="13" spans="1:145" x14ac:dyDescent="0.2">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