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drawingml.chartshapes+xml" PartName="/xl/drawings/drawing11.xml"/>
  <Override ContentType="application/vnd.openxmlformats-officedocument.drawingml.chartshapes+xml" PartName="/xl/drawings/drawing1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5公営企業決算統計\11_経営比較分析表\06_HP公開用\09_亀山市\"/>
    </mc:Choice>
  </mc:AlternateContent>
  <xr:revisionPtr revIDLastSave="0" documentId="13_ncr:1_{D89D655B-FA51-4754-956A-C05F595903E7}" xr6:coauthVersionLast="47" xr6:coauthVersionMax="47" xr10:uidLastSave="{00000000-0000-0000-0000-000000000000}"/>
  <workbookProtection workbookAlgorithmName="SHA-512" workbookHashValue="rbQOSjjGwZs5RXycI1ahdkx1OBCPw7z1cbZICNRiXrNzyLD/FnU2JD2F+R2p5AWmEFaU5e9G1WHBRN3D8mbFsA==" workbookSaltValue="1o+72nvqj4ObOicKbY7hAQ==" workbookSpinCount="100000" lockStructure="1"/>
  <bookViews>
    <workbookView xWindow="-28920" yWindow="-120" windowWidth="29040" windowHeight="1572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C10" i="5" l="1"/>
  <c r="AS10" i="5"/>
  <c r="AH10" i="5"/>
  <c r="F10" i="5"/>
  <c r="DI10" i="5" s="1"/>
  <c r="E10" i="5"/>
  <c r="DS10" i="5" s="1"/>
  <c r="D10" i="5"/>
  <c r="CV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P11" i="5" s="1"/>
  <c r="DN6" i="5"/>
  <c r="DM6" i="5"/>
  <c r="DI12" i="5" s="1"/>
  <c r="DL6" i="5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I6" i="5"/>
  <c r="CJ11" i="5" s="1"/>
  <c r="CH6" i="5"/>
  <c r="CI11" i="5" s="1"/>
  <c r="CG6" i="5"/>
  <c r="CF6" i="5"/>
  <c r="CE6" i="5"/>
  <c r="CD6" i="5"/>
  <c r="BZ12" i="5" s="1"/>
  <c r="CC6" i="5"/>
  <c r="BY12" i="5" s="1"/>
  <c r="CB6" i="5"/>
  <c r="CA6" i="5"/>
  <c r="BZ6" i="5"/>
  <c r="CA11" i="5" s="1"/>
  <c r="BY6" i="5"/>
  <c r="BZ11" i="5" s="1"/>
  <c r="BX6" i="5"/>
  <c r="BY11" i="5" s="1"/>
  <c r="BW6" i="5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O6" i="5"/>
  <c r="BP11" i="5" s="1"/>
  <c r="BN6" i="5"/>
  <c r="BO11" i="5" s="1"/>
  <c r="BM6" i="5"/>
  <c r="BN11" i="5" s="1"/>
  <c r="BL6" i="5"/>
  <c r="BK6" i="5"/>
  <c r="CF90" i="4" s="1"/>
  <c r="BJ6" i="5"/>
  <c r="BF12" i="5" s="1"/>
  <c r="BI6" i="5"/>
  <c r="BE12" i="5" s="1"/>
  <c r="BH6" i="5"/>
  <c r="BG6" i="5"/>
  <c r="BC12" i="5" s="1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M6" i="5"/>
  <c r="AI12" i="5" s="1"/>
  <c r="AL6" i="5"/>
  <c r="AH12" i="5" s="1"/>
  <c r="AK6" i="5"/>
  <c r="AG12" i="5" s="1"/>
  <c r="AJ6" i="5"/>
  <c r="AI6" i="5"/>
  <c r="AH6" i="5"/>
  <c r="AI11" i="5" s="1"/>
  <c r="AG6" i="5"/>
  <c r="AH11" i="5" s="1"/>
  <c r="AF6" i="5"/>
  <c r="AG11" i="5" s="1"/>
  <c r="AE6" i="5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K90" i="4"/>
  <c r="FI90" i="4"/>
  <c r="EH90" i="4"/>
  <c r="C90" i="4"/>
  <c r="RA81" i="4"/>
  <c r="PZ81" i="4"/>
  <c r="OY81" i="4"/>
  <c r="MW81" i="4"/>
  <c r="JN81" i="4"/>
  <c r="IM81" i="4"/>
  <c r="HL81" i="4"/>
  <c r="GK81" i="4"/>
  <c r="AZ81" i="4"/>
  <c r="Y81" i="4"/>
  <c r="PZ80" i="4"/>
  <c r="NX80" i="4"/>
  <c r="MW80" i="4"/>
  <c r="IM80" i="4"/>
  <c r="EC80" i="4"/>
  <c r="AZ80" i="4"/>
  <c r="RA79" i="4"/>
  <c r="OY79" i="4"/>
  <c r="JN79" i="4"/>
  <c r="IM79" i="4"/>
  <c r="HL79" i="4"/>
  <c r="EC79" i="4"/>
  <c r="OF56" i="4"/>
  <c r="LT56" i="4"/>
  <c r="JL56" i="4"/>
  <c r="GF56" i="4"/>
  <c r="AR56" i="4"/>
  <c r="X56" i="4"/>
  <c r="RH55" i="4"/>
  <c r="QN55" i="4"/>
  <c r="OF55" i="4"/>
  <c r="MN55" i="4"/>
  <c r="KF55" i="4"/>
  <c r="GZ55" i="4"/>
  <c r="GF55" i="4"/>
  <c r="FL55" i="4"/>
  <c r="CF55" i="4"/>
  <c r="BL55" i="4"/>
  <c r="QN54" i="4"/>
  <c r="PT54" i="4"/>
  <c r="MN54" i="4"/>
  <c r="GZ54" i="4"/>
  <c r="GF54" i="4"/>
  <c r="FL54" i="4"/>
  <c r="CF54" i="4"/>
  <c r="BL54" i="4"/>
  <c r="RH33" i="4"/>
  <c r="QN33" i="4"/>
  <c r="KZ33" i="4"/>
  <c r="KF33" i="4"/>
  <c r="GF33" i="4"/>
  <c r="FL33" i="4"/>
  <c r="CZ33" i="4"/>
  <c r="CF33" i="4"/>
  <c r="AR33" i="4"/>
  <c r="X33" i="4"/>
  <c r="OZ32" i="4"/>
  <c r="OF32" i="4"/>
  <c r="MN32" i="4"/>
  <c r="JL32" i="4"/>
  <c r="GZ32" i="4"/>
  <c r="CZ32" i="4"/>
  <c r="BL32" i="4"/>
  <c r="QN31" i="4"/>
  <c r="PT31" i="4"/>
  <c r="KZ31" i="4"/>
  <c r="GZ31" i="4"/>
  <c r="GF31" i="4"/>
  <c r="CF31" i="4"/>
  <c r="BL31" i="4"/>
  <c r="LZ10" i="4"/>
  <c r="IT10" i="4"/>
  <c r="FN10" i="4"/>
  <c r="CH10" i="4"/>
  <c r="B10" i="4"/>
  <c r="PF8" i="4"/>
  <c r="LZ8" i="4"/>
  <c r="IT8" i="4"/>
  <c r="FN8" i="4"/>
  <c r="CH8" i="4"/>
  <c r="B8" i="4"/>
  <c r="B5" i="4"/>
  <c r="JL31" i="4" l="1"/>
  <c r="FL32" i="4"/>
  <c r="BL33" i="4"/>
  <c r="X54" i="4"/>
  <c r="OZ54" i="4"/>
  <c r="KF56" i="4"/>
  <c r="JN80" i="4"/>
  <c r="KF31" i="4"/>
  <c r="GF32" i="4"/>
  <c r="OZ55" i="4"/>
  <c r="KZ56" i="4"/>
  <c r="KO81" i="4"/>
  <c r="OF54" i="4"/>
  <c r="MW79" i="4"/>
  <c r="MN31" i="4"/>
  <c r="CZ54" i="4"/>
  <c r="RH54" i="4"/>
  <c r="MN56" i="4"/>
  <c r="NX79" i="4"/>
  <c r="OY80" i="4"/>
  <c r="W10" i="5"/>
  <c r="BO10" i="5"/>
  <c r="OF31" i="4"/>
  <c r="KZ32" i="4"/>
  <c r="X31" i="4"/>
  <c r="OZ31" i="4"/>
  <c r="QN56" i="4"/>
  <c r="Y80" i="4"/>
  <c r="CK10" i="5"/>
  <c r="RA80" i="4"/>
  <c r="BL56" i="4"/>
  <c r="RH56" i="4"/>
  <c r="LT33" i="4"/>
  <c r="JL54" i="4"/>
  <c r="CF56" i="4"/>
  <c r="Y79" i="4"/>
  <c r="BZ10" i="5"/>
  <c r="CZ31" i="4"/>
  <c r="RH31" i="4"/>
  <c r="QN32" i="4"/>
  <c r="OF33" i="4"/>
  <c r="KF54" i="4"/>
  <c r="CZ56" i="4"/>
  <c r="CA79" i="4"/>
  <c r="CA80" i="4"/>
  <c r="EC81" i="4"/>
  <c r="FL31" i="4"/>
  <c r="X32" i="4"/>
  <c r="RH32" i="4"/>
  <c r="OZ33" i="4"/>
  <c r="KZ54" i="4"/>
  <c r="JL55" i="4"/>
  <c r="FL56" i="4"/>
  <c r="DB79" i="4"/>
  <c r="DB80" i="4"/>
  <c r="DG10" i="5"/>
  <c r="DR10" i="5"/>
  <c r="KF32" i="4"/>
  <c r="BX11" i="5"/>
  <c r="ER55" i="4"/>
  <c r="CB11" i="5"/>
  <c r="HT55" i="4"/>
  <c r="CA12" i="5"/>
  <c r="GZ56" i="4"/>
  <c r="CV11" i="5"/>
  <c r="PT55" i="4"/>
  <c r="CU12" i="5"/>
  <c r="OZ56" i="4"/>
  <c r="AF11" i="5"/>
  <c r="ER32" i="4"/>
  <c r="AJ11" i="5"/>
  <c r="HT32" i="4"/>
  <c r="BD11" i="5"/>
  <c r="PT32" i="4"/>
  <c r="CF32" i="4"/>
  <c r="GZ33" i="4"/>
  <c r="AF12" i="5"/>
  <c r="ER33" i="4"/>
  <c r="AJ12" i="5"/>
  <c r="HT33" i="4"/>
  <c r="BD12" i="5"/>
  <c r="PT33" i="4"/>
  <c r="BM11" i="5"/>
  <c r="X55" i="4"/>
  <c r="BQ11" i="5"/>
  <c r="CZ55" i="4"/>
  <c r="BX12" i="5"/>
  <c r="ER56" i="4"/>
  <c r="CB12" i="5"/>
  <c r="HT56" i="4"/>
  <c r="CK11" i="5"/>
  <c r="KZ55" i="4"/>
  <c r="CV12" i="5"/>
  <c r="PT56" i="4"/>
  <c r="DH12" i="5"/>
  <c r="DB81" i="4"/>
  <c r="DQ11" i="5"/>
  <c r="HL80" i="4"/>
  <c r="EB12" i="5"/>
  <c r="NX81" i="4"/>
  <c r="JL33" i="4"/>
  <c r="MN33" i="4"/>
  <c r="GK80" i="4"/>
  <c r="KO80" i="4"/>
  <c r="CA81" i="4"/>
  <c r="U10" i="5"/>
  <c r="AI10" i="5"/>
  <c r="BM10" i="5"/>
  <c r="AR31" i="4"/>
  <c r="ER31" i="4"/>
  <c r="HT31" i="4"/>
  <c r="LT31" i="4"/>
  <c r="AR32" i="4"/>
  <c r="LT32" i="4"/>
  <c r="AR54" i="4"/>
  <c r="ER54" i="4"/>
  <c r="HT54" i="4"/>
  <c r="LT54" i="4"/>
  <c r="AR55" i="4"/>
  <c r="LT55" i="4"/>
  <c r="AZ79" i="4"/>
  <c r="GK79" i="4"/>
  <c r="KO79" i="4"/>
  <c r="PZ79" i="4"/>
  <c r="V10" i="5"/>
  <c r="AF10" i="5"/>
  <c r="AJ10" i="5"/>
  <c r="AT10" i="5"/>
  <c r="BD10" i="5"/>
  <c r="BN10" i="5"/>
  <c r="BX10" i="5"/>
  <c r="CB10" i="5"/>
  <c r="CL10" i="5"/>
  <c r="DF10" i="5"/>
  <c r="DP10" i="5"/>
  <c r="DT10" i="5"/>
  <c r="ED10" i="5"/>
  <c r="AG10" i="5"/>
  <c r="AQ10" i="5"/>
  <c r="AU10" i="5"/>
  <c r="BE10" i="5"/>
  <c r="BY10" i="5"/>
  <c r="CI10" i="5"/>
  <c r="CM10" i="5"/>
  <c r="CW10" i="5"/>
  <c r="DQ10" i="5"/>
  <c r="EA10" i="5"/>
  <c r="EE10" i="5"/>
  <c r="X10" i="5"/>
  <c r="AR10" i="5"/>
  <c r="BB10" i="5"/>
  <c r="BF10" i="5"/>
  <c r="BP10" i="5"/>
  <c r="CJ10" i="5"/>
  <c r="CT10" i="5"/>
  <c r="CX10" i="5"/>
  <c r="DH10" i="5"/>
  <c r="EB10" i="5"/>
  <c r="Y10" i="5"/>
  <c r="BC10" i="5"/>
  <c r="BQ10" i="5"/>
  <c r="CA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<sst xmlns="http://schemas.openxmlformats.org/spreadsheetml/2006/main" count="262" uniqueCount="107">
  <si>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</si>
  <si>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</si>
  <si>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</si>
  <si>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</si>
  <si>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</si>
  <si>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</si>
  <si>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</si>
  <si>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</si>
  <si>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</si>
  <si>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</si>
  <si>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</si>
  <si>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</si>
  <si>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</si>
  <si>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</si>
  <si>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</si>
  <si>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</si>
  <si>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</si>
  <si>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</si>
  <si>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</si>
  <si>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</si>
  <si>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</si>
  <si>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</si>
  <si>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</si>
  <si>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</si>
  <si>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</si>
  <si>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</si>
  <si>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</si>
  <si>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</si>
  <si>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</si>
  <si>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</si>
  <si>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</si>
  <si>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</si>
  <si>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</si>
  <si>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</si>
  <si>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</si>
  <si>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</si>
  <si>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</si>
  <si>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</si>
  <si>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</si>
  <si>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</si>
  <si>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</si>
  <si>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</si>
  <si>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</si>
  <si>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</si>
  <si>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</si>
  <si>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</si>
  <si>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</si>
  <si>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</si>
  <si>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</si>
  <si>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</si>
  <si>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</si>
  <si>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</si>
  <si>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</si>
  <si>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</si>
  <si>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</si>
  <si>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</si>
  <si>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</si>
  <si>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</si>
  <si>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</si>
  <si>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</si>
  <si>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</si>
  <si>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</si>
  <si>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</si>
  <si>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</si>
  <si>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</si>
  <si>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</si>
  <si>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</si>
  <si>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</si>
  <si>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</si>
  <si>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</si>
  <si>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</si>
  <si>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</si>
  <si>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</si>
  <si>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</si>
  <si>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</si>
  <si>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</si>
  <si>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</si>
  <si>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</si>
  <si>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</si>
  <si>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</si>
  <si>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</si>
  <si>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</si>
  <si>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</si>
  <si>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</si>
  <si>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</si>
  <si>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</si>
  <si>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</si>
  <si>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</si>
  <si>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242101</t>
  </si>
  <si>
    <t>46</t>
  </si>
  <si>
    <t>02</t>
  </si>
  <si>
    <t>0</t>
  </si>
  <si>
    <t>000</t>
  </si>
  <si>
    <t>三重県　亀山市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</si>
  <si>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</si>
  <si>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</si>
  <si>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</si>
  <si>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</si>
  <si>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</si>
  <si>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</si>
  <si>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</si>
  <si>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</si>
  <si>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</si>
  <si>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</si>
  <si>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15年度に供用開始した事業であり、施設は比較的新しく、財政的にも健全であるが、機械・電気設備等は更新時期を迎えており、適正規模の流動資産を確保しつつ、計画的な設備投資を行っていく必要がある。
　工業用水道事業としては極小規模であり、将来的に給水原価が上昇する可能性も大きく、料金回収率や経常収支比率の維持に努める必要がある。
　また、水源施設を上水道と共用しており、適正規模による健全な事業を維持できるように、料金収入等の検証も必要である。</t>
    <phoneticPr fontId="5"/>
  </si>
  <si>
    <t>①平成15年度に供用開始した新しい事業であるが、減価償却率は50%を超えており平均値を上回った。計画的な施設の更新が必要である。
②管路は法定耐用年数の40年を経過するものがないため、経年化率は0である。
③耐用年数を経過する管路がなく、管路更新率は0である。</t>
    <rPh sb="39" eb="42">
      <t>ヘイキンチ</t>
    </rPh>
    <rPh sb="43" eb="45">
      <t>ウワマワ</t>
    </rPh>
    <phoneticPr fontId="5"/>
  </si>
  <si>
    <r>
      <t>①経常収支比率は平均値を上回っており、前年度より増加した。主な要因は</t>
    </r>
    <r>
      <rPr>
        <sz val="11"/>
        <rFont val="ＭＳ ゴシック"/>
        <family val="3"/>
        <charset val="128"/>
      </rPr>
      <t>、資産減耗費や動力費な</t>
    </r>
    <r>
      <rPr>
        <sz val="11"/>
        <color theme="1"/>
        <rFont val="ＭＳ ゴシック"/>
        <family val="3"/>
        <charset val="128"/>
      </rPr>
      <t>ど、営業費用の減少によるものである。新規企業に給水を開始し給水収益は増加予定だが、修繕費が増加しているため注意が必要である。
②累積欠損金比率は0であり健全である。
③流動比率は前年度より増加し、平均値を上回っている。
④企業債残高は年々減少しており、平均値を下回っている。
⑤料金回収率は平均値を上回っており、前年度より増加している。主な要因</t>
    </r>
    <r>
      <rPr>
        <sz val="11"/>
        <rFont val="ＭＳ ゴシック"/>
        <family val="3"/>
        <charset val="128"/>
      </rPr>
      <t>は資産減耗費や動力費</t>
    </r>
    <r>
      <rPr>
        <sz val="11"/>
        <color theme="1"/>
        <rFont val="ＭＳ ゴシック"/>
        <family val="3"/>
        <charset val="128"/>
      </rPr>
      <t>などの減少により、給水原価が減少したことによる。
⑥給水原価は平均値を大幅に下回っており</t>
    </r>
    <r>
      <rPr>
        <sz val="11"/>
        <rFont val="ＭＳ ゴシック"/>
        <family val="3"/>
        <charset val="128"/>
      </rPr>
      <t>、資産減耗費や動力費などが減少したことにより、前</t>
    </r>
    <r>
      <rPr>
        <sz val="11"/>
        <color theme="1"/>
        <rFont val="ＭＳ ゴシック"/>
        <family val="3"/>
        <charset val="128"/>
      </rPr>
      <t>年度より減少している。
⑦施設利用率は、新規企業の給水開始が遅れていたことから、前年度より減少したが平均値を上回った。適正な利用となるよう水需要の動向に注意が必要である。
⑧契約率は、給水開始が遅れていた企業の一部に給水開始し100％に達した。収益性の高い経営ができているが、契約率100％を維持するよう努める必要がある。</t>
    </r>
    <rPh sb="24" eb="26">
      <t>ゾウカ</t>
    </rPh>
    <rPh sb="41" eb="43">
      <t>ドウリョク</t>
    </rPh>
    <rPh sb="63" eb="67">
      <t>シンキキギョウ</t>
    </rPh>
    <rPh sb="68" eb="70">
      <t>キュウスイ</t>
    </rPh>
    <rPh sb="71" eb="73">
      <t>カイシ</t>
    </rPh>
    <rPh sb="74" eb="78">
      <t>キュウスイシュウエキ</t>
    </rPh>
    <rPh sb="79" eb="81">
      <t>ゾウカ</t>
    </rPh>
    <rPh sb="81" eb="83">
      <t>ヨテイ</t>
    </rPh>
    <rPh sb="139" eb="141">
      <t>ゾウカ</t>
    </rPh>
    <rPh sb="147" eb="148">
      <t>ウエ</t>
    </rPh>
    <rPh sb="162" eb="164">
      <t>ネンネン</t>
    </rPh>
    <rPh sb="206" eb="208">
      <t>ゾウカ</t>
    </rPh>
    <rPh sb="224" eb="227">
      <t>ドウリョクヒ</t>
    </rPh>
    <rPh sb="278" eb="280">
      <t>ドウリョク</t>
    </rPh>
    <rPh sb="349" eb="351">
      <t>ウワマワ</t>
    </rPh>
    <rPh sb="413" eb="414">
      <t>タッ</t>
    </rPh>
    <rPh sb="441" eb="443">
      <t>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</si>
</sst>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10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chartUserShapes"/></Relationships>
</file>

<file path=xl/charts/_rels/chart11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54.96</c:v>
                </c:pt>
                <c:pt idx="1">
                  <c:v>54.1</c:v>
                </c:pt>
                <c:pt idx="2">
                  <c:v>54.96</c:v>
                </c:pt>
                <c:pt idx="3">
                  <c:v>56.79</c:v>
                </c:pt>
                <c:pt idx="4">
                  <c:v>59.54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7-443E-9EE0-C63C9152C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7-443E-9EE0-C63C9152C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3-4C57-ACBC-89622D14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3-4C57-ACBC-89622D14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158.72</c:v>
                </c:pt>
                <c:pt idx="1">
                  <c:v>133.63999999999999</c:v>
                </c:pt>
                <c:pt idx="2">
                  <c:v>163.85</c:v>
                </c:pt>
                <c:pt idx="3">
                  <c:v>155.4</c:v>
                </c:pt>
                <c:pt idx="4">
                  <c:v>160.59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B-4631-9CA3-327E403D0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B-4631-9CA3-327E403D0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6-4BDE-AB23-A373CF7C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96-4BDE-AB23-A373CF7C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8-4CF5-8FDF-1F953406E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8-4CF5-8FDF-1F953406E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909.18</c:v>
                </c:pt>
                <c:pt idx="1">
                  <c:v>918.62</c:v>
                </c:pt>
                <c:pt idx="2">
                  <c:v>892.99</c:v>
                </c:pt>
                <c:pt idx="3">
                  <c:v>824.15</c:v>
                </c:pt>
                <c:pt idx="4">
                  <c:v>932.4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A-4FCD-9455-719C28E13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A-4FCD-9455-719C28E13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300.54000000000002</c:v>
                </c:pt>
                <c:pt idx="1">
                  <c:v>286.83</c:v>
                </c:pt>
                <c:pt idx="2">
                  <c:v>268.64999999999998</c:v>
                </c:pt>
                <c:pt idx="3">
                  <c:v>230.16</c:v>
                </c:pt>
                <c:pt idx="4">
                  <c:v>201.41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F-44A6-973C-63E76095E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F-44A6-973C-63E76095E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157.76</c:v>
                </c:pt>
                <c:pt idx="1">
                  <c:v>138.24</c:v>
                </c:pt>
                <c:pt idx="2">
                  <c:v>173.76</c:v>
                </c:pt>
                <c:pt idx="3">
                  <c:v>161.53</c:v>
                </c:pt>
                <c:pt idx="4">
                  <c:v>164.56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7-4F0E-ACC0-20B995D1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7-4F0E-ACC0-20B995D1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17.38</c:v>
                </c:pt>
                <c:pt idx="1">
                  <c:v>19.86</c:v>
                </c:pt>
                <c:pt idx="2">
                  <c:v>15.94</c:v>
                </c:pt>
                <c:pt idx="3">
                  <c:v>17.25</c:v>
                </c:pt>
                <c:pt idx="4">
                  <c:v>15.76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D-480D-903F-2B2421E24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D-480D-903F-2B2421E24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33.479999999999997</c:v>
                </c:pt>
                <c:pt idx="1">
                  <c:v>37.39</c:v>
                </c:pt>
                <c:pt idx="2">
                  <c:v>36.64</c:v>
                </c:pt>
                <c:pt idx="3">
                  <c:v>34.25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C25-A4AD-619C8DD4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2-4C25-A4AD-619C8DD4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87.85</c:v>
                </c:pt>
                <c:pt idx="2">
                  <c:v>94.07</c:v>
                </c:pt>
                <c:pt idx="3">
                  <c:v>94.07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8-450F-A42F-5E7941B0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8-450F-A42F-5E7941B0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Normal="100" workbookViewId="0"/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2">
      <c r="A5" s="2"/>
      <c r="B5" s="139" t="str">
        <f>データ!H7</f>
        <v>三重県　亀山市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2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6750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2295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2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2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76.8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4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6750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2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2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106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R01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R02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R03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R04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R05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R01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R02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R03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R04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R05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R01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R02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R03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R04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R05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R01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R02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R03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R04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R05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158.72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133.63999999999999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163.85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155.4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160.59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909.18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918.62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892.99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824.15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932.4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300.54000000000002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286.83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268.64999999999998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230.16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201.41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108.76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110.19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113.73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115.42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114.11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125.8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132.55000000000001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134.69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133.63999999999999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140.65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732.52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819.73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834.05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1011.55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913.57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498.01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490.39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475.44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413.6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398.17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49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1"/>
      <c r="DV34" s="2"/>
      <c r="DW34" s="2"/>
      <c r="DX34" s="2"/>
      <c r="DY34" s="2"/>
      <c r="DZ34" s="2"/>
      <c r="EA34" s="2"/>
      <c r="EB34" s="2"/>
      <c r="EC34" s="2"/>
      <c r="ED34" s="49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1"/>
      <c r="IP34" s="2"/>
      <c r="IQ34" s="2"/>
      <c r="IR34" s="2"/>
      <c r="IS34" s="2"/>
      <c r="IT34" s="2"/>
      <c r="IU34" s="2"/>
      <c r="IV34" s="2"/>
      <c r="IW34" s="2"/>
      <c r="IX34" s="49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1"/>
      <c r="NJ34" s="2"/>
      <c r="NK34" s="2"/>
      <c r="NL34" s="2"/>
      <c r="NM34" s="2"/>
      <c r="NN34" s="2"/>
      <c r="NO34" s="2"/>
      <c r="NP34" s="2"/>
      <c r="NQ34" s="2"/>
      <c r="NR34" s="49"/>
      <c r="NS34" s="50"/>
      <c r="NT34" s="50"/>
      <c r="NU34" s="50"/>
      <c r="NV34" s="50"/>
      <c r="NW34" s="50"/>
      <c r="NX34" s="50"/>
      <c r="NY34" s="50"/>
      <c r="NZ34" s="50"/>
      <c r="OA34" s="50"/>
      <c r="OB34" s="50"/>
      <c r="OC34" s="50"/>
      <c r="OD34" s="50"/>
      <c r="OE34" s="50"/>
      <c r="OF34" s="50"/>
      <c r="OG34" s="50"/>
      <c r="OH34" s="50"/>
      <c r="OI34" s="50"/>
      <c r="OJ34" s="50"/>
      <c r="OK34" s="50"/>
      <c r="OL34" s="50"/>
      <c r="OM34" s="50"/>
      <c r="ON34" s="50"/>
      <c r="OO34" s="50"/>
      <c r="OP34" s="50"/>
      <c r="OQ34" s="50"/>
      <c r="OR34" s="50"/>
      <c r="OS34" s="50"/>
      <c r="OT34" s="50"/>
      <c r="OU34" s="50"/>
      <c r="OV34" s="50"/>
      <c r="OW34" s="50"/>
      <c r="OX34" s="50"/>
      <c r="OY34" s="50"/>
      <c r="OZ34" s="50"/>
      <c r="PA34" s="50"/>
      <c r="PB34" s="50"/>
      <c r="PC34" s="50"/>
      <c r="PD34" s="50"/>
      <c r="PE34" s="50"/>
      <c r="PF34" s="50"/>
      <c r="PG34" s="50"/>
      <c r="PH34" s="50"/>
      <c r="PI34" s="50"/>
      <c r="PJ34" s="50"/>
      <c r="PK34" s="50"/>
      <c r="PL34" s="50"/>
      <c r="PM34" s="50"/>
      <c r="PN34" s="50"/>
      <c r="PO34" s="50"/>
      <c r="PP34" s="50"/>
      <c r="PQ34" s="50"/>
      <c r="PR34" s="50"/>
      <c r="PS34" s="50"/>
      <c r="PT34" s="50"/>
      <c r="PU34" s="50"/>
      <c r="PV34" s="50"/>
      <c r="PW34" s="50"/>
      <c r="PX34" s="50"/>
      <c r="PY34" s="50"/>
      <c r="PZ34" s="50"/>
      <c r="QA34" s="50"/>
      <c r="QB34" s="50"/>
      <c r="QC34" s="50"/>
      <c r="QD34" s="50"/>
      <c r="QE34" s="50"/>
      <c r="QF34" s="50"/>
      <c r="QG34" s="50"/>
      <c r="QH34" s="50"/>
      <c r="QI34" s="50"/>
      <c r="QJ34" s="50"/>
      <c r="QK34" s="50"/>
      <c r="QL34" s="50"/>
      <c r="QM34" s="50"/>
      <c r="QN34" s="50"/>
      <c r="QO34" s="50"/>
      <c r="QP34" s="50"/>
      <c r="QQ34" s="50"/>
      <c r="QR34" s="50"/>
      <c r="QS34" s="50"/>
      <c r="QT34" s="50"/>
      <c r="QU34" s="50"/>
      <c r="QV34" s="50"/>
      <c r="QW34" s="50"/>
      <c r="QX34" s="50"/>
      <c r="QY34" s="50"/>
      <c r="QZ34" s="50"/>
      <c r="RA34" s="50"/>
      <c r="RB34" s="50"/>
      <c r="RC34" s="50"/>
      <c r="RD34" s="50"/>
      <c r="RE34" s="50"/>
      <c r="RF34" s="50"/>
      <c r="RG34" s="50"/>
      <c r="RH34" s="50"/>
      <c r="RI34" s="50"/>
      <c r="RJ34" s="50"/>
      <c r="RK34" s="50"/>
      <c r="RL34" s="50"/>
      <c r="RM34" s="50"/>
      <c r="RN34" s="50"/>
      <c r="RO34" s="50"/>
      <c r="RP34" s="50"/>
      <c r="RQ34" s="50"/>
      <c r="RR34" s="50"/>
      <c r="RS34" s="50"/>
      <c r="RT34" s="50"/>
      <c r="RU34" s="50"/>
      <c r="RV34" s="50"/>
      <c r="RW34" s="50"/>
      <c r="RX34" s="50"/>
      <c r="RY34" s="50"/>
      <c r="RZ34" s="50"/>
      <c r="SA34" s="50"/>
      <c r="SB34" s="50"/>
      <c r="SC34" s="51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105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R01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R02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R03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R04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R05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R01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R02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R03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R04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R05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R01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R02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R03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R04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R05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R01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R02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R03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R04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R05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157.76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138.24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173.76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161.53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164.56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17.38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19.86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15.94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17.25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15.76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33.479999999999997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37.39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36.64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34.25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34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100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87.85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94.07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94.07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100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90.22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90.8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93.49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94.77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89.59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49.94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50.56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49.4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49.51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52.49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34.92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34.19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36.65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33.29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31.77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50.9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49.05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50.94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49.76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49.18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49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1"/>
      <c r="DV57" s="2"/>
      <c r="DW57" s="2"/>
      <c r="DX57" s="2"/>
      <c r="DY57" s="2"/>
      <c r="DZ57" s="2"/>
      <c r="EA57" s="2"/>
      <c r="EB57" s="2"/>
      <c r="EC57" s="2"/>
      <c r="ED57" s="49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1"/>
      <c r="IP57" s="2"/>
      <c r="IQ57" s="2"/>
      <c r="IR57" s="2"/>
      <c r="IS57" s="2"/>
      <c r="IT57" s="2"/>
      <c r="IU57" s="2"/>
      <c r="IV57" s="2"/>
      <c r="IW57" s="2"/>
      <c r="IX57" s="49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1"/>
      <c r="NJ57" s="2"/>
      <c r="NK57" s="2"/>
      <c r="NL57" s="2"/>
      <c r="NM57" s="2"/>
      <c r="NN57" s="2"/>
      <c r="NO57" s="2"/>
      <c r="NP57" s="2"/>
      <c r="NQ57" s="2"/>
      <c r="NR57" s="49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51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2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2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104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R01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R02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R03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R04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R05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R01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R02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R03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R04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R05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R01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R02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R03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R04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R05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54.96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54.1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54.96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56.79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59.54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0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0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0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0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0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0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0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0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54.3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55.32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55.08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56.95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58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4.66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7.35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7.6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7.9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8.2100000000000009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0.06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0.09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0.4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0.14000000000000001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0.19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49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1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49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  <c r="LC82" s="50"/>
      <c r="LD82" s="50"/>
      <c r="LE82" s="50"/>
      <c r="LF82" s="50"/>
      <c r="LG82" s="50"/>
      <c r="LH82" s="50"/>
      <c r="LI82" s="50"/>
      <c r="LJ82" s="50"/>
      <c r="LK82" s="50"/>
      <c r="LL82" s="50"/>
      <c r="LM82" s="50"/>
      <c r="LN82" s="50"/>
      <c r="LO82" s="50"/>
      <c r="LP82" s="50"/>
      <c r="LQ82" s="51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49"/>
      <c r="MI82" s="50"/>
      <c r="MJ82" s="50"/>
      <c r="MK82" s="50"/>
      <c r="ML82" s="50"/>
      <c r="MM82" s="50"/>
      <c r="MN82" s="50"/>
      <c r="MO82" s="50"/>
      <c r="MP82" s="50"/>
      <c r="MQ82" s="50"/>
      <c r="MR82" s="50"/>
      <c r="MS82" s="50"/>
      <c r="MT82" s="50"/>
      <c r="MU82" s="50"/>
      <c r="MV82" s="50"/>
      <c r="MW82" s="50"/>
      <c r="MX82" s="50"/>
      <c r="MY82" s="50"/>
      <c r="MZ82" s="50"/>
      <c r="NA82" s="50"/>
      <c r="NB82" s="50"/>
      <c r="NC82" s="50"/>
      <c r="ND82" s="50"/>
      <c r="NE82" s="50"/>
      <c r="NF82" s="50"/>
      <c r="NG82" s="50"/>
      <c r="NH82" s="50"/>
      <c r="NI82" s="50"/>
      <c r="NJ82" s="50"/>
      <c r="NK82" s="50"/>
      <c r="NL82" s="50"/>
      <c r="NM82" s="50"/>
      <c r="NN82" s="50"/>
      <c r="NO82" s="50"/>
      <c r="NP82" s="50"/>
      <c r="NQ82" s="50"/>
      <c r="NR82" s="50"/>
      <c r="NS82" s="50"/>
      <c r="NT82" s="50"/>
      <c r="NU82" s="50"/>
      <c r="NV82" s="50"/>
      <c r="NW82" s="50"/>
      <c r="NX82" s="50"/>
      <c r="NY82" s="50"/>
      <c r="NZ82" s="50"/>
      <c r="OA82" s="50"/>
      <c r="OB82" s="50"/>
      <c r="OC82" s="50"/>
      <c r="OD82" s="50"/>
      <c r="OE82" s="50"/>
      <c r="OF82" s="50"/>
      <c r="OG82" s="50"/>
      <c r="OH82" s="50"/>
      <c r="OI82" s="50"/>
      <c r="OJ82" s="50"/>
      <c r="OK82" s="50"/>
      <c r="OL82" s="50"/>
      <c r="OM82" s="50"/>
      <c r="ON82" s="50"/>
      <c r="OO82" s="50"/>
      <c r="OP82" s="50"/>
      <c r="OQ82" s="50"/>
      <c r="OR82" s="50"/>
      <c r="OS82" s="50"/>
      <c r="OT82" s="50"/>
      <c r="OU82" s="50"/>
      <c r="OV82" s="50"/>
      <c r="OW82" s="50"/>
      <c r="OX82" s="50"/>
      <c r="OY82" s="50"/>
      <c r="OZ82" s="50"/>
      <c r="PA82" s="50"/>
      <c r="PB82" s="50"/>
      <c r="PC82" s="50"/>
      <c r="PD82" s="50"/>
      <c r="PE82" s="50"/>
      <c r="PF82" s="50"/>
      <c r="PG82" s="50"/>
      <c r="PH82" s="50"/>
      <c r="PI82" s="50"/>
      <c r="PJ82" s="50"/>
      <c r="PK82" s="50"/>
      <c r="PL82" s="50"/>
      <c r="PM82" s="50"/>
      <c r="PN82" s="50"/>
      <c r="PO82" s="50"/>
      <c r="PP82" s="50"/>
      <c r="PQ82" s="50"/>
      <c r="PR82" s="50"/>
      <c r="PS82" s="50"/>
      <c r="PT82" s="50"/>
      <c r="PU82" s="50"/>
      <c r="PV82" s="50"/>
      <c r="PW82" s="50"/>
      <c r="PX82" s="50"/>
      <c r="PY82" s="50"/>
      <c r="PZ82" s="50"/>
      <c r="QA82" s="50"/>
      <c r="QB82" s="50"/>
      <c r="QC82" s="50"/>
      <c r="QD82" s="50"/>
      <c r="QE82" s="50"/>
      <c r="QF82" s="50"/>
      <c r="QG82" s="50"/>
      <c r="QH82" s="50"/>
      <c r="QI82" s="50"/>
      <c r="QJ82" s="50"/>
      <c r="QK82" s="50"/>
      <c r="QL82" s="50"/>
      <c r="QM82" s="50"/>
      <c r="QN82" s="50"/>
      <c r="QO82" s="50"/>
      <c r="QP82" s="50"/>
      <c r="QQ82" s="50"/>
      <c r="QR82" s="50"/>
      <c r="QS82" s="50"/>
      <c r="QT82" s="50"/>
      <c r="QU82" s="50"/>
      <c r="QV82" s="50"/>
      <c r="QW82" s="50"/>
      <c r="QX82" s="50"/>
      <c r="QY82" s="50"/>
      <c r="QZ82" s="50"/>
      <c r="RA82" s="50"/>
      <c r="RB82" s="50"/>
      <c r="RC82" s="50"/>
      <c r="RD82" s="50"/>
      <c r="RE82" s="50"/>
      <c r="RF82" s="50"/>
      <c r="RG82" s="50"/>
      <c r="RH82" s="50"/>
      <c r="RI82" s="50"/>
      <c r="RJ82" s="50"/>
      <c r="RK82" s="50"/>
      <c r="RL82" s="50"/>
      <c r="RM82" s="50"/>
      <c r="RN82" s="50"/>
      <c r="RO82" s="50"/>
      <c r="RP82" s="50"/>
      <c r="RQ82" s="50"/>
      <c r="RR82" s="50"/>
      <c r="RS82" s="50"/>
      <c r="RT82" s="50"/>
      <c r="RU82" s="50"/>
      <c r="RV82" s="50"/>
      <c r="RW82" s="50"/>
      <c r="RX82" s="50"/>
      <c r="RY82" s="50"/>
      <c r="RZ82" s="50"/>
      <c r="SA82" s="50"/>
      <c r="SB82" s="50"/>
      <c r="SC82" s="51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52" t="s">
        <v>29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 t="s">
        <v>30</v>
      </c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 t="s">
        <v>31</v>
      </c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 t="s">
        <v>32</v>
      </c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 t="s">
        <v>33</v>
      </c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 t="s">
        <v>34</v>
      </c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 t="s">
        <v>35</v>
      </c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 t="s">
        <v>36</v>
      </c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 t="s">
        <v>37</v>
      </c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 t="s">
        <v>30</v>
      </c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 t="s">
        <v>31</v>
      </c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53" t="str">
        <f>データ!AD6</f>
        <v>【114.39】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 t="str">
        <f>データ!AO6</f>
        <v>【23.61】</v>
      </c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 t="str">
        <f>データ!AZ6</f>
        <v>【494.95】</v>
      </c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 t="str">
        <f>データ!BK6</f>
        <v>【229.84】</v>
      </c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 t="str">
        <f>データ!BV6</f>
        <v>【110.13】</v>
      </c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 t="str">
        <f>データ!CG6</f>
        <v>【19.72】</v>
      </c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 t="str">
        <f>データ!CR6</f>
        <v>【52.61】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3" t="str">
        <f>データ!DC6</f>
        <v>【77.52】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3" t="str">
        <f>データ!DN6</f>
        <v>【61.16】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3" t="str">
        <f>データ!DY6</f>
        <v>【49.95】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3" t="str">
        <f>データ!EJ6</f>
        <v>【0.32】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IcO9cDqZrTB1gR70KDJg/dhK6AB/KpAgdetRrkAkJ5IHHQnprVtZdrsYmLhwypLAvvNOVD0xkzPZXDcc31h9BA==" saltValue="yGdCapNrR0BbyjatIZI0GA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38</v>
      </c>
    </row>
    <row r="2" spans="1:140" x14ac:dyDescent="0.2">
      <c r="A2" s="28" t="s">
        <v>39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40</v>
      </c>
      <c r="B3" s="29" t="s">
        <v>41</v>
      </c>
      <c r="C3" s="29" t="s">
        <v>42</v>
      </c>
      <c r="D3" s="29" t="s">
        <v>43</v>
      </c>
      <c r="E3" s="29" t="s">
        <v>44</v>
      </c>
      <c r="F3" s="29" t="s">
        <v>45</v>
      </c>
      <c r="G3" s="29" t="s">
        <v>46</v>
      </c>
      <c r="H3" s="146" t="s">
        <v>47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48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158.72</v>
      </c>
      <c r="U6" s="35">
        <f>U7</f>
        <v>133.63999999999999</v>
      </c>
      <c r="V6" s="35">
        <f>V7</f>
        <v>163.85</v>
      </c>
      <c r="W6" s="35">
        <f>W7</f>
        <v>155.4</v>
      </c>
      <c r="X6" s="35">
        <f t="shared" si="3"/>
        <v>160.59</v>
      </c>
      <c r="Y6" s="35">
        <f t="shared" si="3"/>
        <v>108.76</v>
      </c>
      <c r="Z6" s="35">
        <f t="shared" si="3"/>
        <v>110.19</v>
      </c>
      <c r="AA6" s="35">
        <f t="shared" si="3"/>
        <v>113.73</v>
      </c>
      <c r="AB6" s="35">
        <f t="shared" si="3"/>
        <v>115.42</v>
      </c>
      <c r="AC6" s="35">
        <f t="shared" si="3"/>
        <v>114.11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125.8</v>
      </c>
      <c r="AK6" s="35">
        <f t="shared" si="3"/>
        <v>132.55000000000001</v>
      </c>
      <c r="AL6" s="35">
        <f t="shared" si="3"/>
        <v>134.69</v>
      </c>
      <c r="AM6" s="35">
        <f t="shared" si="3"/>
        <v>133.63999999999999</v>
      </c>
      <c r="AN6" s="35">
        <f t="shared" si="3"/>
        <v>140.65</v>
      </c>
      <c r="AO6" s="33" t="str">
        <f>IF(AO7="-","【-】","【"&amp;SUBSTITUTE(TEXT(AO7,"#,##0.00"),"-","△")&amp;"】")</f>
        <v>【23.61】</v>
      </c>
      <c r="AP6" s="35">
        <f t="shared" si="3"/>
        <v>909.18</v>
      </c>
      <c r="AQ6" s="35">
        <f>AQ7</f>
        <v>918.62</v>
      </c>
      <c r="AR6" s="35">
        <f>AR7</f>
        <v>892.99</v>
      </c>
      <c r="AS6" s="35">
        <f>AS7</f>
        <v>824.15</v>
      </c>
      <c r="AT6" s="35">
        <f t="shared" si="3"/>
        <v>932.4</v>
      </c>
      <c r="AU6" s="35">
        <f t="shared" si="3"/>
        <v>732.52</v>
      </c>
      <c r="AV6" s="35">
        <f t="shared" si="3"/>
        <v>819.73</v>
      </c>
      <c r="AW6" s="35">
        <f t="shared" si="3"/>
        <v>834.05</v>
      </c>
      <c r="AX6" s="35">
        <f t="shared" si="3"/>
        <v>1011.55</v>
      </c>
      <c r="AY6" s="35">
        <f t="shared" si="3"/>
        <v>913.57</v>
      </c>
      <c r="AZ6" s="33" t="str">
        <f>IF(AZ7="-","【-】","【"&amp;SUBSTITUTE(TEXT(AZ7,"#,##0.00"),"-","△")&amp;"】")</f>
        <v>【494.95】</v>
      </c>
      <c r="BA6" s="35">
        <f t="shared" si="3"/>
        <v>300.54000000000002</v>
      </c>
      <c r="BB6" s="35">
        <f>BB7</f>
        <v>286.83</v>
      </c>
      <c r="BC6" s="35">
        <f>BC7</f>
        <v>268.64999999999998</v>
      </c>
      <c r="BD6" s="35">
        <f>BD7</f>
        <v>230.16</v>
      </c>
      <c r="BE6" s="35">
        <f t="shared" si="3"/>
        <v>201.41</v>
      </c>
      <c r="BF6" s="35">
        <f t="shared" si="3"/>
        <v>498.01</v>
      </c>
      <c r="BG6" s="35">
        <f t="shared" si="3"/>
        <v>490.39</v>
      </c>
      <c r="BH6" s="35">
        <f t="shared" si="3"/>
        <v>475.44</v>
      </c>
      <c r="BI6" s="35">
        <f t="shared" si="3"/>
        <v>413.6</v>
      </c>
      <c r="BJ6" s="35">
        <f t="shared" si="3"/>
        <v>398.17</v>
      </c>
      <c r="BK6" s="33" t="str">
        <f>IF(BK7="-","【-】","【"&amp;SUBSTITUTE(TEXT(BK7,"#,##0.00"),"-","△")&amp;"】")</f>
        <v>【229.84】</v>
      </c>
      <c r="BL6" s="35">
        <f t="shared" si="3"/>
        <v>157.76</v>
      </c>
      <c r="BM6" s="35">
        <f>BM7</f>
        <v>138.24</v>
      </c>
      <c r="BN6" s="35">
        <f>BN7</f>
        <v>173.76</v>
      </c>
      <c r="BO6" s="35">
        <f>BO7</f>
        <v>161.53</v>
      </c>
      <c r="BP6" s="35">
        <f t="shared" si="3"/>
        <v>164.56</v>
      </c>
      <c r="BQ6" s="35">
        <f t="shared" si="3"/>
        <v>90.22</v>
      </c>
      <c r="BR6" s="35">
        <f t="shared" si="3"/>
        <v>90.8</v>
      </c>
      <c r="BS6" s="35">
        <f t="shared" si="3"/>
        <v>93.49</v>
      </c>
      <c r="BT6" s="35">
        <f t="shared" si="3"/>
        <v>94.77</v>
      </c>
      <c r="BU6" s="35">
        <f t="shared" si="3"/>
        <v>89.59</v>
      </c>
      <c r="BV6" s="33" t="str">
        <f>IF(BV7="-","【-】","【"&amp;SUBSTITUTE(TEXT(BV7,"#,##0.00"),"-","△")&amp;"】")</f>
        <v>【110.13】</v>
      </c>
      <c r="BW6" s="35">
        <f t="shared" si="3"/>
        <v>17.38</v>
      </c>
      <c r="BX6" s="35">
        <f>BX7</f>
        <v>19.86</v>
      </c>
      <c r="BY6" s="35">
        <f>BY7</f>
        <v>15.94</v>
      </c>
      <c r="BZ6" s="35">
        <f>BZ7</f>
        <v>17.25</v>
      </c>
      <c r="CA6" s="35">
        <f t="shared" si="3"/>
        <v>15.76</v>
      </c>
      <c r="CB6" s="35">
        <f t="shared" si="3"/>
        <v>49.94</v>
      </c>
      <c r="CC6" s="35">
        <f t="shared" si="3"/>
        <v>50.56</v>
      </c>
      <c r="CD6" s="35">
        <f t="shared" si="3"/>
        <v>49.4</v>
      </c>
      <c r="CE6" s="35">
        <f t="shared" si="3"/>
        <v>49.51</v>
      </c>
      <c r="CF6" s="35">
        <f t="shared" ref="CF6" si="4">CF7</f>
        <v>52.49</v>
      </c>
      <c r="CG6" s="33" t="str">
        <f>IF(CG7="-","【-】","【"&amp;SUBSTITUTE(TEXT(CG7,"#,##0.00"),"-","△")&amp;"】")</f>
        <v>【19.72】</v>
      </c>
      <c r="CH6" s="35">
        <f t="shared" ref="CH6:CQ6" si="5">CH7</f>
        <v>33.479999999999997</v>
      </c>
      <c r="CI6" s="35">
        <f>CI7</f>
        <v>37.39</v>
      </c>
      <c r="CJ6" s="35">
        <f>CJ7</f>
        <v>36.64</v>
      </c>
      <c r="CK6" s="35">
        <f>CK7</f>
        <v>34.25</v>
      </c>
      <c r="CL6" s="35">
        <f t="shared" si="5"/>
        <v>34</v>
      </c>
      <c r="CM6" s="35">
        <f t="shared" si="5"/>
        <v>34.92</v>
      </c>
      <c r="CN6" s="35">
        <f t="shared" si="5"/>
        <v>34.19</v>
      </c>
      <c r="CO6" s="35">
        <f t="shared" si="5"/>
        <v>36.65</v>
      </c>
      <c r="CP6" s="35">
        <f t="shared" si="5"/>
        <v>33.29</v>
      </c>
      <c r="CQ6" s="35">
        <f t="shared" si="5"/>
        <v>31.77</v>
      </c>
      <c r="CR6" s="33" t="str">
        <f>IF(CR7="-","【-】","【"&amp;SUBSTITUTE(TEXT(CR7,"#,##0.00"),"-","△")&amp;"】")</f>
        <v>【52.61】</v>
      </c>
      <c r="CS6" s="35">
        <f t="shared" ref="CS6:DB6" si="6">CS7</f>
        <v>100</v>
      </c>
      <c r="CT6" s="35">
        <f>CT7</f>
        <v>87.85</v>
      </c>
      <c r="CU6" s="35">
        <f>CU7</f>
        <v>94.07</v>
      </c>
      <c r="CV6" s="35">
        <f>CV7</f>
        <v>94.07</v>
      </c>
      <c r="CW6" s="35">
        <f t="shared" si="6"/>
        <v>100</v>
      </c>
      <c r="CX6" s="35">
        <f t="shared" si="6"/>
        <v>50.9</v>
      </c>
      <c r="CY6" s="35">
        <f t="shared" si="6"/>
        <v>49.05</v>
      </c>
      <c r="CZ6" s="35">
        <f t="shared" si="6"/>
        <v>50.94</v>
      </c>
      <c r="DA6" s="35">
        <f t="shared" si="6"/>
        <v>49.76</v>
      </c>
      <c r="DB6" s="35">
        <f t="shared" si="6"/>
        <v>49.18</v>
      </c>
      <c r="DC6" s="33" t="str">
        <f>IF(DC7="-","【-】","【"&amp;SUBSTITUTE(TEXT(DC7,"#,##0.00"),"-","△")&amp;"】")</f>
        <v>【77.52】</v>
      </c>
      <c r="DD6" s="35">
        <f t="shared" ref="DD6:DM6" si="7">DD7</f>
        <v>54.96</v>
      </c>
      <c r="DE6" s="35">
        <f>DE7</f>
        <v>54.1</v>
      </c>
      <c r="DF6" s="35">
        <f>DF7</f>
        <v>54.96</v>
      </c>
      <c r="DG6" s="35">
        <f>DG7</f>
        <v>56.79</v>
      </c>
      <c r="DH6" s="35">
        <f t="shared" si="7"/>
        <v>59.54</v>
      </c>
      <c r="DI6" s="35">
        <f t="shared" si="7"/>
        <v>54.3</v>
      </c>
      <c r="DJ6" s="35">
        <f t="shared" si="7"/>
        <v>55.32</v>
      </c>
      <c r="DK6" s="35">
        <f t="shared" si="7"/>
        <v>55.08</v>
      </c>
      <c r="DL6" s="35">
        <f t="shared" si="7"/>
        <v>56.95</v>
      </c>
      <c r="DM6" s="35">
        <f t="shared" si="7"/>
        <v>58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4.66</v>
      </c>
      <c r="DU6" s="35">
        <f t="shared" si="8"/>
        <v>7.35</v>
      </c>
      <c r="DV6" s="35">
        <f t="shared" si="8"/>
        <v>7.6</v>
      </c>
      <c r="DW6" s="35">
        <f t="shared" si="8"/>
        <v>7.9</v>
      </c>
      <c r="DX6" s="35">
        <f t="shared" si="8"/>
        <v>8.2100000000000009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0.06</v>
      </c>
      <c r="EF6" s="35">
        <f t="shared" si="9"/>
        <v>0.09</v>
      </c>
      <c r="EG6" s="35">
        <f t="shared" si="9"/>
        <v>0.4</v>
      </c>
      <c r="EH6" s="35">
        <f t="shared" si="9"/>
        <v>0.14000000000000001</v>
      </c>
      <c r="EI6" s="35">
        <f t="shared" si="9"/>
        <v>0.19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6750</v>
      </c>
      <c r="L7" s="37" t="s">
        <v>96</v>
      </c>
      <c r="M7" s="38">
        <v>1</v>
      </c>
      <c r="N7" s="38">
        <v>2295</v>
      </c>
      <c r="O7" s="39" t="s">
        <v>97</v>
      </c>
      <c r="P7" s="39">
        <v>76.8</v>
      </c>
      <c r="Q7" s="38">
        <v>4</v>
      </c>
      <c r="R7" s="38">
        <v>6750</v>
      </c>
      <c r="S7" s="37" t="s">
        <v>98</v>
      </c>
      <c r="T7" s="40">
        <v>158.72</v>
      </c>
      <c r="U7" s="40">
        <v>133.63999999999999</v>
      </c>
      <c r="V7" s="40">
        <v>163.85</v>
      </c>
      <c r="W7" s="40">
        <v>155.4</v>
      </c>
      <c r="X7" s="40">
        <v>160.59</v>
      </c>
      <c r="Y7" s="40">
        <v>108.76</v>
      </c>
      <c r="Z7" s="40">
        <v>110.19</v>
      </c>
      <c r="AA7" s="40">
        <v>113.73</v>
      </c>
      <c r="AB7" s="40">
        <v>115.42</v>
      </c>
      <c r="AC7" s="41">
        <v>114.11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125.8</v>
      </c>
      <c r="AK7" s="40">
        <v>132.55000000000001</v>
      </c>
      <c r="AL7" s="40">
        <v>134.69</v>
      </c>
      <c r="AM7" s="40">
        <v>133.63999999999999</v>
      </c>
      <c r="AN7" s="40">
        <v>140.65</v>
      </c>
      <c r="AO7" s="40">
        <v>23.61</v>
      </c>
      <c r="AP7" s="40">
        <v>909.18</v>
      </c>
      <c r="AQ7" s="40">
        <v>918.62</v>
      </c>
      <c r="AR7" s="40">
        <v>892.99</v>
      </c>
      <c r="AS7" s="40">
        <v>824.15</v>
      </c>
      <c r="AT7" s="40">
        <v>932.4</v>
      </c>
      <c r="AU7" s="40">
        <v>732.52</v>
      </c>
      <c r="AV7" s="40">
        <v>819.73</v>
      </c>
      <c r="AW7" s="40">
        <v>834.05</v>
      </c>
      <c r="AX7" s="40">
        <v>1011.55</v>
      </c>
      <c r="AY7" s="40">
        <v>913.57</v>
      </c>
      <c r="AZ7" s="40">
        <v>494.95</v>
      </c>
      <c r="BA7" s="40">
        <v>300.54000000000002</v>
      </c>
      <c r="BB7" s="40">
        <v>286.83</v>
      </c>
      <c r="BC7" s="40">
        <v>268.64999999999998</v>
      </c>
      <c r="BD7" s="40">
        <v>230.16</v>
      </c>
      <c r="BE7" s="40">
        <v>201.41</v>
      </c>
      <c r="BF7" s="40">
        <v>498.01</v>
      </c>
      <c r="BG7" s="40">
        <v>490.39</v>
      </c>
      <c r="BH7" s="40">
        <v>475.44</v>
      </c>
      <c r="BI7" s="40">
        <v>413.6</v>
      </c>
      <c r="BJ7" s="40">
        <v>398.17</v>
      </c>
      <c r="BK7" s="40">
        <v>229.84</v>
      </c>
      <c r="BL7" s="40">
        <v>157.76</v>
      </c>
      <c r="BM7" s="40">
        <v>138.24</v>
      </c>
      <c r="BN7" s="40">
        <v>173.76</v>
      </c>
      <c r="BO7" s="40">
        <v>161.53</v>
      </c>
      <c r="BP7" s="40">
        <v>164.56</v>
      </c>
      <c r="BQ7" s="40">
        <v>90.22</v>
      </c>
      <c r="BR7" s="40">
        <v>90.8</v>
      </c>
      <c r="BS7" s="40">
        <v>93.49</v>
      </c>
      <c r="BT7" s="40">
        <v>94.77</v>
      </c>
      <c r="BU7" s="40">
        <v>89.59</v>
      </c>
      <c r="BV7" s="40">
        <v>110.13</v>
      </c>
      <c r="BW7" s="40">
        <v>17.38</v>
      </c>
      <c r="BX7" s="40">
        <v>19.86</v>
      </c>
      <c r="BY7" s="40">
        <v>15.94</v>
      </c>
      <c r="BZ7" s="40">
        <v>17.25</v>
      </c>
      <c r="CA7" s="40">
        <v>15.76</v>
      </c>
      <c r="CB7" s="40">
        <v>49.94</v>
      </c>
      <c r="CC7" s="40">
        <v>50.56</v>
      </c>
      <c r="CD7" s="40">
        <v>49.4</v>
      </c>
      <c r="CE7" s="40">
        <v>49.51</v>
      </c>
      <c r="CF7" s="40">
        <v>52.49</v>
      </c>
      <c r="CG7" s="40">
        <v>19.72</v>
      </c>
      <c r="CH7" s="40">
        <v>33.479999999999997</v>
      </c>
      <c r="CI7" s="40">
        <v>37.39</v>
      </c>
      <c r="CJ7" s="40">
        <v>36.64</v>
      </c>
      <c r="CK7" s="40">
        <v>34.25</v>
      </c>
      <c r="CL7" s="40">
        <v>34</v>
      </c>
      <c r="CM7" s="40">
        <v>34.92</v>
      </c>
      <c r="CN7" s="40">
        <v>34.19</v>
      </c>
      <c r="CO7" s="40">
        <v>36.65</v>
      </c>
      <c r="CP7" s="40">
        <v>33.29</v>
      </c>
      <c r="CQ7" s="40">
        <v>31.77</v>
      </c>
      <c r="CR7" s="40">
        <v>52.61</v>
      </c>
      <c r="CS7" s="40">
        <v>100</v>
      </c>
      <c r="CT7" s="40">
        <v>87.85</v>
      </c>
      <c r="CU7" s="40">
        <v>94.07</v>
      </c>
      <c r="CV7" s="40">
        <v>94.07</v>
      </c>
      <c r="CW7" s="40">
        <v>100</v>
      </c>
      <c r="CX7" s="40">
        <v>50.9</v>
      </c>
      <c r="CY7" s="40">
        <v>49.05</v>
      </c>
      <c r="CZ7" s="40">
        <v>50.94</v>
      </c>
      <c r="DA7" s="40">
        <v>49.76</v>
      </c>
      <c r="DB7" s="40">
        <v>49.18</v>
      </c>
      <c r="DC7" s="40">
        <v>77.52</v>
      </c>
      <c r="DD7" s="40">
        <v>54.96</v>
      </c>
      <c r="DE7" s="40">
        <v>54.1</v>
      </c>
      <c r="DF7" s="40">
        <v>54.96</v>
      </c>
      <c r="DG7" s="40">
        <v>56.79</v>
      </c>
      <c r="DH7" s="40">
        <v>59.54</v>
      </c>
      <c r="DI7" s="40">
        <v>54.3</v>
      </c>
      <c r="DJ7" s="40">
        <v>55.32</v>
      </c>
      <c r="DK7" s="40">
        <v>55.08</v>
      </c>
      <c r="DL7" s="40">
        <v>56.95</v>
      </c>
      <c r="DM7" s="40">
        <v>58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4.66</v>
      </c>
      <c r="DU7" s="40">
        <v>7.35</v>
      </c>
      <c r="DV7" s="40">
        <v>7.6</v>
      </c>
      <c r="DW7" s="40">
        <v>7.9</v>
      </c>
      <c r="DX7" s="40">
        <v>8.2100000000000009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0.06</v>
      </c>
      <c r="EF7" s="40">
        <v>0.09</v>
      </c>
      <c r="EG7" s="40">
        <v>0.4</v>
      </c>
      <c r="EH7" s="40">
        <v>0.14000000000000001</v>
      </c>
      <c r="EI7" s="40">
        <v>0.19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41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158.72</v>
      </c>
      <c r="V11" s="48">
        <f>IF(U6="-",NA(),U6)</f>
        <v>133.63999999999999</v>
      </c>
      <c r="W11" s="48">
        <f>IF(V6="-",NA(),V6)</f>
        <v>163.85</v>
      </c>
      <c r="X11" s="48">
        <f>IF(W6="-",NA(),W6)</f>
        <v>155.4</v>
      </c>
      <c r="Y11" s="48">
        <f>IF(X6="-",NA(),X6)</f>
        <v>160.59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909.18</v>
      </c>
      <c r="AR11" s="48">
        <f>IF(AQ6="-",NA(),AQ6)</f>
        <v>918.62</v>
      </c>
      <c r="AS11" s="48">
        <f>IF(AR6="-",NA(),AR6)</f>
        <v>892.99</v>
      </c>
      <c r="AT11" s="48">
        <f>IF(AS6="-",NA(),AS6)</f>
        <v>824.15</v>
      </c>
      <c r="AU11" s="48">
        <f>IF(AT6="-",NA(),AT6)</f>
        <v>932.4</v>
      </c>
      <c r="BA11" s="47" t="s">
        <v>23</v>
      </c>
      <c r="BB11" s="48">
        <f>IF(BA6="-",NA(),BA6)</f>
        <v>300.54000000000002</v>
      </c>
      <c r="BC11" s="48">
        <f>IF(BB6="-",NA(),BB6)</f>
        <v>286.83</v>
      </c>
      <c r="BD11" s="48">
        <f>IF(BC6="-",NA(),BC6)</f>
        <v>268.64999999999998</v>
      </c>
      <c r="BE11" s="48">
        <f>IF(BD6="-",NA(),BD6)</f>
        <v>230.16</v>
      </c>
      <c r="BF11" s="48">
        <f>IF(BE6="-",NA(),BE6)</f>
        <v>201.41</v>
      </c>
      <c r="BL11" s="47" t="s">
        <v>23</v>
      </c>
      <c r="BM11" s="48">
        <f>IF(BL6="-",NA(),BL6)</f>
        <v>157.76</v>
      </c>
      <c r="BN11" s="48">
        <f>IF(BM6="-",NA(),BM6)</f>
        <v>138.24</v>
      </c>
      <c r="BO11" s="48">
        <f>IF(BN6="-",NA(),BN6)</f>
        <v>173.76</v>
      </c>
      <c r="BP11" s="48">
        <f>IF(BO6="-",NA(),BO6)</f>
        <v>161.53</v>
      </c>
      <c r="BQ11" s="48">
        <f>IF(BP6="-",NA(),BP6)</f>
        <v>164.56</v>
      </c>
      <c r="BW11" s="47" t="s">
        <v>23</v>
      </c>
      <c r="BX11" s="48">
        <f>IF(BW6="-",NA(),BW6)</f>
        <v>17.38</v>
      </c>
      <c r="BY11" s="48">
        <f>IF(BX6="-",NA(),BX6)</f>
        <v>19.86</v>
      </c>
      <c r="BZ11" s="48">
        <f>IF(BY6="-",NA(),BY6)</f>
        <v>15.94</v>
      </c>
      <c r="CA11" s="48">
        <f>IF(BZ6="-",NA(),BZ6)</f>
        <v>17.25</v>
      </c>
      <c r="CB11" s="48">
        <f>IF(CA6="-",NA(),CA6)</f>
        <v>15.76</v>
      </c>
      <c r="CH11" s="47" t="s">
        <v>23</v>
      </c>
      <c r="CI11" s="48">
        <f>IF(CH6="-",NA(),CH6)</f>
        <v>33.479999999999997</v>
      </c>
      <c r="CJ11" s="48">
        <f>IF(CI6="-",NA(),CI6)</f>
        <v>37.39</v>
      </c>
      <c r="CK11" s="48">
        <f>IF(CJ6="-",NA(),CJ6)</f>
        <v>36.64</v>
      </c>
      <c r="CL11" s="48">
        <f>IF(CK6="-",NA(),CK6)</f>
        <v>34.25</v>
      </c>
      <c r="CM11" s="48">
        <f>IF(CL6="-",NA(),CL6)</f>
        <v>34</v>
      </c>
      <c r="CS11" s="47" t="s">
        <v>23</v>
      </c>
      <c r="CT11" s="48">
        <f>IF(CS6="-",NA(),CS6)</f>
        <v>100</v>
      </c>
      <c r="CU11" s="48">
        <f>IF(CT6="-",NA(),CT6)</f>
        <v>87.85</v>
      </c>
      <c r="CV11" s="48">
        <f>IF(CU6="-",NA(),CU6)</f>
        <v>94.07</v>
      </c>
      <c r="CW11" s="48">
        <f>IF(CV6="-",NA(),CV6)</f>
        <v>94.07</v>
      </c>
      <c r="CX11" s="48">
        <f>IF(CW6="-",NA(),CW6)</f>
        <v>100</v>
      </c>
      <c r="DD11" s="47" t="s">
        <v>23</v>
      </c>
      <c r="DE11" s="48">
        <f>IF(DD6="-",NA(),DD6)</f>
        <v>54.96</v>
      </c>
      <c r="DF11" s="48">
        <f>IF(DE6="-",NA(),DE6)</f>
        <v>54.1</v>
      </c>
      <c r="DG11" s="48">
        <f>IF(DF6="-",NA(),DF6)</f>
        <v>54.96</v>
      </c>
      <c r="DH11" s="48">
        <f>IF(DG6="-",NA(),DG6)</f>
        <v>56.79</v>
      </c>
      <c r="DI11" s="48">
        <f>IF(DH6="-",NA(),DH6)</f>
        <v>59.54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108.76</v>
      </c>
      <c r="V12" s="48">
        <f>IF(Z6="-",NA(),Z6)</f>
        <v>110.19</v>
      </c>
      <c r="W12" s="48">
        <f>IF(AA6="-",NA(),AA6)</f>
        <v>113.73</v>
      </c>
      <c r="X12" s="48">
        <f>IF(AB6="-",NA(),AB6)</f>
        <v>115.42</v>
      </c>
      <c r="Y12" s="48">
        <f>IF(AC6="-",NA(),AC6)</f>
        <v>114.11</v>
      </c>
      <c r="AE12" s="47" t="s">
        <v>24</v>
      </c>
      <c r="AF12" s="48">
        <f>IF(AJ6="-",NA(),AJ6)</f>
        <v>125.8</v>
      </c>
      <c r="AG12" s="48">
        <f t="shared" ref="AG12:AJ12" si="10">IF(AK6="-",NA(),AK6)</f>
        <v>132.55000000000001</v>
      </c>
      <c r="AH12" s="48">
        <f t="shared" si="10"/>
        <v>134.69</v>
      </c>
      <c r="AI12" s="48">
        <f t="shared" si="10"/>
        <v>133.63999999999999</v>
      </c>
      <c r="AJ12" s="48">
        <f t="shared" si="10"/>
        <v>140.65</v>
      </c>
      <c r="AP12" s="47" t="s">
        <v>24</v>
      </c>
      <c r="AQ12" s="48">
        <f>IF(AU6="-",NA(),AU6)</f>
        <v>732.52</v>
      </c>
      <c r="AR12" s="48">
        <f t="shared" ref="AR12:AU12" si="11">IF(AV6="-",NA(),AV6)</f>
        <v>819.73</v>
      </c>
      <c r="AS12" s="48">
        <f t="shared" si="11"/>
        <v>834.05</v>
      </c>
      <c r="AT12" s="48">
        <f t="shared" si="11"/>
        <v>1011.55</v>
      </c>
      <c r="AU12" s="48">
        <f t="shared" si="11"/>
        <v>913.57</v>
      </c>
      <c r="BA12" s="47" t="s">
        <v>24</v>
      </c>
      <c r="BB12" s="48">
        <f>IF(BF6="-",NA(),BF6)</f>
        <v>498.01</v>
      </c>
      <c r="BC12" s="48">
        <f t="shared" ref="BC12:BF12" si="12">IF(BG6="-",NA(),BG6)</f>
        <v>490.39</v>
      </c>
      <c r="BD12" s="48">
        <f t="shared" si="12"/>
        <v>475.44</v>
      </c>
      <c r="BE12" s="48">
        <f t="shared" si="12"/>
        <v>413.6</v>
      </c>
      <c r="BF12" s="48">
        <f t="shared" si="12"/>
        <v>398.17</v>
      </c>
      <c r="BL12" s="47" t="s">
        <v>24</v>
      </c>
      <c r="BM12" s="48">
        <f>IF(BQ6="-",NA(),BQ6)</f>
        <v>90.22</v>
      </c>
      <c r="BN12" s="48">
        <f t="shared" ref="BN12:BQ12" si="13">IF(BR6="-",NA(),BR6)</f>
        <v>90.8</v>
      </c>
      <c r="BO12" s="48">
        <f t="shared" si="13"/>
        <v>93.49</v>
      </c>
      <c r="BP12" s="48">
        <f t="shared" si="13"/>
        <v>94.77</v>
      </c>
      <c r="BQ12" s="48">
        <f t="shared" si="13"/>
        <v>89.59</v>
      </c>
      <c r="BW12" s="47" t="s">
        <v>24</v>
      </c>
      <c r="BX12" s="48">
        <f>IF(CB6="-",NA(),CB6)</f>
        <v>49.94</v>
      </c>
      <c r="BY12" s="48">
        <f t="shared" ref="BY12:CB12" si="14">IF(CC6="-",NA(),CC6)</f>
        <v>50.56</v>
      </c>
      <c r="BZ12" s="48">
        <f t="shared" si="14"/>
        <v>49.4</v>
      </c>
      <c r="CA12" s="48">
        <f t="shared" si="14"/>
        <v>49.51</v>
      </c>
      <c r="CB12" s="48">
        <f t="shared" si="14"/>
        <v>52.49</v>
      </c>
      <c r="CH12" s="47" t="s">
        <v>24</v>
      </c>
      <c r="CI12" s="48">
        <f>IF(CM6="-",NA(),CM6)</f>
        <v>34.92</v>
      </c>
      <c r="CJ12" s="48">
        <f t="shared" ref="CJ12:CM12" si="15">IF(CN6="-",NA(),CN6)</f>
        <v>34.19</v>
      </c>
      <c r="CK12" s="48">
        <f t="shared" si="15"/>
        <v>36.65</v>
      </c>
      <c r="CL12" s="48">
        <f t="shared" si="15"/>
        <v>33.29</v>
      </c>
      <c r="CM12" s="48">
        <f t="shared" si="15"/>
        <v>31.77</v>
      </c>
      <c r="CS12" s="47" t="s">
        <v>24</v>
      </c>
      <c r="CT12" s="48">
        <f>IF(CX6="-",NA(),CX6)</f>
        <v>50.9</v>
      </c>
      <c r="CU12" s="48">
        <f t="shared" ref="CU12:CX12" si="16">IF(CY6="-",NA(),CY6)</f>
        <v>49.05</v>
      </c>
      <c r="CV12" s="48">
        <f t="shared" si="16"/>
        <v>50.94</v>
      </c>
      <c r="CW12" s="48">
        <f t="shared" si="16"/>
        <v>49.76</v>
      </c>
      <c r="CX12" s="48">
        <f t="shared" si="16"/>
        <v>49.18</v>
      </c>
      <c r="DD12" s="47" t="s">
        <v>24</v>
      </c>
      <c r="DE12" s="48">
        <f>IF(DI6="-",NA(),DI6)</f>
        <v>54.3</v>
      </c>
      <c r="DF12" s="48">
        <f t="shared" ref="DF12:DI12" si="17">IF(DJ6="-",NA(),DJ6)</f>
        <v>55.32</v>
      </c>
      <c r="DG12" s="48">
        <f t="shared" si="17"/>
        <v>55.08</v>
      </c>
      <c r="DH12" s="48">
        <f t="shared" si="17"/>
        <v>56.95</v>
      </c>
      <c r="DI12" s="48">
        <f t="shared" si="17"/>
        <v>58</v>
      </c>
      <c r="DO12" s="47" t="s">
        <v>24</v>
      </c>
      <c r="DP12" s="48">
        <f>IF(DT6="-",NA(),DT6)</f>
        <v>4.66</v>
      </c>
      <c r="DQ12" s="48">
        <f t="shared" ref="DQ12:DT12" si="18">IF(DU6="-",NA(),DU6)</f>
        <v>7.35</v>
      </c>
      <c r="DR12" s="48">
        <f t="shared" si="18"/>
        <v>7.6</v>
      </c>
      <c r="DS12" s="48">
        <f t="shared" si="18"/>
        <v>7.9</v>
      </c>
      <c r="DT12" s="48">
        <f t="shared" si="18"/>
        <v>8.2100000000000009</v>
      </c>
      <c r="DZ12" s="47" t="s">
        <v>24</v>
      </c>
      <c r="EA12" s="48">
        <f>IF(EE6="-",NA(),EE6)</f>
        <v>0.06</v>
      </c>
      <c r="EB12" s="48">
        <f t="shared" ref="EB12:EE12" si="19">IF(EF6="-",NA(),EF6)</f>
        <v>0.09</v>
      </c>
      <c r="EC12" s="48">
        <f t="shared" si="19"/>
        <v>0.4</v>
      </c>
      <c r="ED12" s="48">
        <f t="shared" si="19"/>
        <v>0.14000000000000001</v>
      </c>
      <c r="EE12" s="48">
        <f t="shared" si="19"/>
        <v>0.19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