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image/x-wmf" Extension="wmf"/>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ml.chart+xml" PartName="/xl/charts/chart1.xml"/>
  <Override ContentType="application/vnd.openxmlformats-officedocument.drawingml.chart+xml" PartName="/xl/charts/chart2.xml"/>
  <Override ContentType="application/vnd.openxmlformats-officedocument.drawingml.chart+xml" PartName="/xl/charts/chart3.xml"/>
  <Override ContentType="application/vnd.openxmlformats-officedocument.drawingml.chart+xml" PartName="/xl/charts/chart4.xml"/>
  <Override ContentType="application/vnd.openxmlformats-officedocument.drawingml.chart+xml" PartName="/xl/charts/chart5.xml"/>
  <Override ContentType="application/vnd.openxmlformats-officedocument.drawingml.chart+xml" PartName="/xl/charts/chart6.xml"/>
  <Override ContentType="application/vnd.openxmlformats-officedocument.drawingml.chart+xml" PartName="/xl/charts/chart7.xml"/>
  <Override ContentType="application/vnd.openxmlformats-officedocument.drawingml.chart+xml" PartName="/xl/charts/chart8.xml"/>
  <Override ContentType="application/vnd.openxmlformats-officedocument.drawingml.chart+xml" PartName="/xl/charts/chart9.xml"/>
  <Override ContentType="application/vnd.openxmlformats-officedocument.drawingml.chart+xml" PartName="/xl/charts/chart10.xml"/>
  <Override ContentType="application/vnd.openxmlformats-officedocument.drawingml.chart+xml" PartName="/xl/charts/chart11.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thumbnail.wmf" Type="http://schemas.openxmlformats.org/package/2006/relationships/metadata/thumbnail"/><Relationship Id="rId3" Target="docProps/core.xml" Type="http://schemas.openxmlformats.org/package/2006/relationships/metadata/core-properties"/><Relationship Id="rId4"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ss210078\e財政第２班\22_公営企業決算\R05公営企業決算統計\11_経営比較分析表\06_HP公開用\05_桑名市\"/>
    </mc:Choice>
  </mc:AlternateContent>
  <xr:revisionPtr revIDLastSave="0" documentId="13_ncr:1_{787B2338-F4BC-446B-AF64-9D4B8CB8B4EE}" xr6:coauthVersionLast="47" xr6:coauthVersionMax="47" xr10:uidLastSave="{00000000-0000-0000-0000-000000000000}"/>
  <workbookProtection workbookAlgorithmName="SHA-512" workbookHashValue="Hq+xslbkIB8MQfm8+TFL5kq4Ar1pP5RK0qK5sHQbLQjuapa4gDlQrwsq3v3QmDq86zRzVOD/YHvayWurX+lgbw==" workbookSaltValue="AAoPdBCnB7HtfN5Jye9H6g==" workbookSpinCount="100000" lockStructure="1"/>
  <bookViews>
    <workbookView xWindow="-28920" yWindow="-120" windowWidth="29040" windowHeight="1572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AT10" i="4" s="1"/>
  <c r="V6" i="5"/>
  <c r="U6" i="5"/>
  <c r="BB8" i="4" s="1"/>
  <c r="T6" i="5"/>
  <c r="AT8" i="4" s="1"/>
  <c r="S6" i="5"/>
  <c r="R6" i="5"/>
  <c r="AD10" i="4" s="1"/>
  <c r="Q6" i="5"/>
  <c r="W10" i="4" s="1"/>
  <c r="P6" i="5"/>
  <c r="P10" i="4" s="1"/>
  <c r="O6" i="5"/>
  <c r="I10" i="4" s="1"/>
  <c r="N6" i="5"/>
  <c r="B10" i="4" s="1"/>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6" i="4"/>
  <c r="J86" i="4"/>
  <c r="AL10" i="4"/>
  <c r="AL8" i="4"/>
  <c r="I8" i="4"/>
</calcChain>
</file>

<file path=xl/sharedStrings.xml><?xml version="1.0" encoding="utf-8"?>
<sst xmlns="http://schemas.openxmlformats.org/spreadsheetml/2006/main" count="236" uniqueCount="120">
  <si>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</si>
  <si>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</si>
  <si>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</si>
  <si>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</si>
  <si>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</si>
  <si>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</si>
  <si>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</si>
  <si>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</si>
  <si>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</si>
  <si>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</si>
  <si>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</si>
  <si>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</si>
  <si>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</si>
  <si>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</si>
  <si>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</si>
  <si>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</si>
  <si>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</si>
  <si>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</si>
  <si>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</si>
  <si>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</si>
  <si>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</si>
  <si>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</si>
  <si>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</si>
  <si>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</si>
  <si>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</si>
  <si>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</si>
  <si>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</si>
  <si>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</si>
  <si>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</si>
  <si>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</si>
  <si>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</si>
  <si>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</si>
  <si>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</si>
  <si>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</si>
  <si>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</si>
  <si>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</si>
  <si>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</si>
  <si>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</si>
  <si>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</si>
  <si>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</si>
  <si>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</si>
  <si>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</si>
  <si>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</si>
  <si>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</si>
  <si>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</si>
  <si>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</si>
  <si>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</si>
  <si>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</si>
  <si>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</si>
  <si>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</si>
  <si>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</si>
  <si>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</si>
  <si>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</si>
  <si>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</si>
  <si>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</si>
  <si>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</si>
  <si>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</si>
  <si>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</si>
  <si>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</si>
  <si>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</si>
  <si>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</si>
  <si>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</si>
  <si>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</si>
  <si>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</si>
  <si>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</si>
  <si>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</si>
  <si>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</si>
  <si>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</si>
  <si>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</si>
  <si>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</si>
  <si>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</si>
  <si>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</si>
  <si>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</si>
  <si>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</si>
  <si>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</si>
  <si>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</si>
  <si>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</si>
  <si>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</si>
  <si>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</si>
  <si>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</si>
  <si>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</si>
  <si>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</si>
  <si>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</si>
  <si>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</si>
  <si>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</si>
  <si>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</si>
  <si>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</si>
  <si>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</si>
  <si>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</si>
  <si>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</si>
  <si>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</si>
  <si>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</si>
  <si>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</si>
  <si>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</si>
  <si>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</si>
  <si>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</si>
  <si>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</si>
  <si>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</si>
  <si>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桑名市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</si>
  <si>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</si>
  <si>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</si>
  <si>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</si>
  <si>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</si>
  <si>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</si>
  <si>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</si>
  <si>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</si>
  <si>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</si>
  <si>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</si>
  <si>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</si>
  <si>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</si>
  <si>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</si>
  <si>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</si>
  <si>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</si>
  <si>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</si>
  <si>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</si>
  <si>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"R"dd</t>
    <phoneticPr fontId="4"/>
  </si>
  <si>
    <t>←書式設定</t>
    <rPh sb="1" eb="3">
      <t>ショシキ</t>
    </rPh>
    <rPh sb="3" eb="5">
      <t>セッテイ</t>
    </rPh>
    <phoneticPr fontId="4"/>
  </si>
  <si>
    <t>　令和６年度からの法適用化にあたり打ち切り決算を行った結果、収益的収支比率や経費回収率は上昇した形となったが、今後は使用料収入が行政区域内人口の減少に応じて毎年減少するのに加え、一部処理区の公共下水道への接続替えを見込み、適切な財源の確保及び費用縮小のための継続的な取り組みが必要となってくる。
　そういった中で、施設の老朽化が進んでいることを踏まえ、今後も修繕や事業費の平準化を図り、安定的な事業運営のため計画的に維持修繕・改築更新を行う必要がある。
　そのため、経営戦略に基づき、財務体質の改善を図るとともに、計画的な投資を行っていく。</t>
    <rPh sb="1" eb="3">
      <t>レイワ</t>
    </rPh>
    <rPh sb="4" eb="6">
      <t>ネンド</t>
    </rPh>
    <rPh sb="9" eb="13">
      <t>ホウテキヨウカ</t>
    </rPh>
    <rPh sb="17" eb="18">
      <t>ウ</t>
    </rPh>
    <rPh sb="19" eb="20">
      <t>キ</t>
    </rPh>
    <rPh sb="21" eb="23">
      <t>ケッサン</t>
    </rPh>
    <rPh sb="24" eb="25">
      <t>オコナ</t>
    </rPh>
    <rPh sb="27" eb="29">
      <t>ケッカ</t>
    </rPh>
    <rPh sb="30" eb="35">
      <t>シュウエキテキシュウシ</t>
    </rPh>
    <rPh sb="35" eb="37">
      <t>ヒリツ</t>
    </rPh>
    <rPh sb="38" eb="42">
      <t>ケイヒカイシュウ</t>
    </rPh>
    <rPh sb="42" eb="43">
      <t>リツ</t>
    </rPh>
    <rPh sb="44" eb="46">
      <t>ジョウショウ</t>
    </rPh>
    <rPh sb="48" eb="49">
      <t>カタチ</t>
    </rPh>
    <rPh sb="55" eb="57">
      <t>コンゴ</t>
    </rPh>
    <rPh sb="64" eb="68">
      <t>ギョウセイクイキ</t>
    </rPh>
    <rPh sb="68" eb="69">
      <t>ナイ</t>
    </rPh>
    <rPh sb="69" eb="71">
      <t>ジンコウ</t>
    </rPh>
    <rPh sb="72" eb="74">
      <t>ゲンショウ</t>
    </rPh>
    <rPh sb="75" eb="76">
      <t>オウ</t>
    </rPh>
    <rPh sb="78" eb="80">
      <t>マイネン</t>
    </rPh>
    <rPh sb="80" eb="82">
      <t>ゲンショウ</t>
    </rPh>
    <rPh sb="86" eb="87">
      <t>クワ</t>
    </rPh>
    <rPh sb="89" eb="91">
      <t>イチブ</t>
    </rPh>
    <rPh sb="91" eb="94">
      <t>ショリク</t>
    </rPh>
    <rPh sb="95" eb="100">
      <t>コウキョウゲスイドウ</t>
    </rPh>
    <rPh sb="102" eb="105">
      <t>セツゾクガ</t>
    </rPh>
    <rPh sb="107" eb="109">
      <t>ミコミ</t>
    </rPh>
    <rPh sb="154" eb="155">
      <t>ナカ</t>
    </rPh>
    <phoneticPr fontId="4"/>
  </si>
  <si>
    <t>　水洗化率については、前年度と比較すると処理区域内人口・水洗化人口共に若干減少はしているものの、類似団体と比較すると変わらず高い数値は維持している。
　収益的収支比率が前年度から大きく上昇しているが、これは令和６年度から法適用化するにあたり打ち切り決算を行ったため維持管理費用が大きく減少したことによるものである。
　経費回収率についても、使用料収入の減少より費用の減少が上回ったことにより、収益的収支比率と同様に推移しており、汚水処理原価もこれに伴う形で減少に転じている。
　施設利用率については、緩やかに下降しており、類似団体平均よりも低い水準にある。これは、人口減少に伴う処理水量の減少が影響しているものと考えられる。
　今後も継続して適切な財源確保に務めるとともに、投資の効率化や維持管理費用の削減といった経営改善の取り組みを進めていく。</t>
    <rPh sb="15" eb="17">
      <t>ヒカク</t>
    </rPh>
    <rPh sb="20" eb="25">
      <t>ショリクイキナイ</t>
    </rPh>
    <rPh sb="25" eb="27">
      <t>ジンコウ</t>
    </rPh>
    <rPh sb="28" eb="31">
      <t>スイセンカ</t>
    </rPh>
    <rPh sb="31" eb="33">
      <t>ジンコウ</t>
    </rPh>
    <rPh sb="33" eb="34">
      <t>トモ</t>
    </rPh>
    <rPh sb="84" eb="87">
      <t>ゼンネンド</t>
    </rPh>
    <rPh sb="92" eb="94">
      <t>ジョウショウ</t>
    </rPh>
    <rPh sb="103" eb="105">
      <t>レイワ</t>
    </rPh>
    <rPh sb="106" eb="108">
      <t>ネンド</t>
    </rPh>
    <rPh sb="110" eb="114">
      <t>ホウテキヨウカ</t>
    </rPh>
    <rPh sb="120" eb="121">
      <t>ウ</t>
    </rPh>
    <rPh sb="122" eb="123">
      <t>キ</t>
    </rPh>
    <rPh sb="124" eb="126">
      <t>ケッサン</t>
    </rPh>
    <rPh sb="127" eb="128">
      <t>オコナ</t>
    </rPh>
    <rPh sb="139" eb="140">
      <t>オオ</t>
    </rPh>
    <rPh sb="159" eb="164">
      <t>ケイヒカイシュウリツ</t>
    </rPh>
    <rPh sb="196" eb="199">
      <t>シュウエキテキ</t>
    </rPh>
    <rPh sb="199" eb="201">
      <t>シュウシ</t>
    </rPh>
    <rPh sb="201" eb="203">
      <t>ヒリツ</t>
    </rPh>
    <rPh sb="204" eb="206">
      <t>ドウヨウ</t>
    </rPh>
    <rPh sb="207" eb="209">
      <t>スイイ</t>
    </rPh>
    <rPh sb="214" eb="218">
      <t>オスイショリ</t>
    </rPh>
    <rPh sb="218" eb="220">
      <t>ゲンカ</t>
    </rPh>
    <rPh sb="224" eb="225">
      <t>トモナ</t>
    </rPh>
    <rPh sb="226" eb="227">
      <t>カタチ</t>
    </rPh>
    <rPh sb="228" eb="230">
      <t>ゲンショウ</t>
    </rPh>
    <rPh sb="231" eb="232">
      <t>テン</t>
    </rPh>
    <rPh sb="239" eb="241">
      <t>シセツ</t>
    </rPh>
    <rPh sb="241" eb="244">
      <t>リヨウリツ</t>
    </rPh>
    <rPh sb="250" eb="251">
      <t>ユル</t>
    </rPh>
    <rPh sb="254" eb="256">
      <t>カコウ</t>
    </rPh>
    <rPh sb="261" eb="265">
      <t>ルイジダンタイ</t>
    </rPh>
    <rPh sb="265" eb="267">
      <t>ヘイキン</t>
    </rPh>
    <rPh sb="270" eb="271">
      <t>ヒク</t>
    </rPh>
    <rPh sb="272" eb="274">
      <t>スイジュン</t>
    </rPh>
    <rPh sb="282" eb="286">
      <t>ジンコウゲンショウ</t>
    </rPh>
    <rPh sb="287" eb="288">
      <t>トモナ</t>
    </rPh>
    <rPh sb="289" eb="293">
      <t>ショリスイリョウ</t>
    </rPh>
    <rPh sb="294" eb="296">
      <t>ゲンショウ</t>
    </rPh>
    <rPh sb="297" eb="299">
      <t>エイキョウ</t>
    </rPh>
    <rPh sb="306" eb="307">
      <t>カンガ</t>
    </rPh>
    <rPh sb="314" eb="316">
      <t>コンゴ</t>
    </rPh>
    <rPh sb="317" eb="319">
      <t>ケイゾク</t>
    </rPh>
    <rPh sb="321" eb="323">
      <t>テキセツ</t>
    </rPh>
    <rPh sb="324" eb="328">
      <t>ザイゲンカクホ</t>
    </rPh>
    <rPh sb="329" eb="330">
      <t>ツト</t>
    </rPh>
    <rPh sb="337" eb="339">
      <t>トウシ</t>
    </rPh>
    <rPh sb="340" eb="342">
      <t>コウリツ</t>
    </rPh>
    <rPh sb="342" eb="343">
      <t>カ</t>
    </rPh>
    <rPh sb="344" eb="349">
      <t>イジカンリヒ</t>
    </rPh>
    <rPh sb="349" eb="350">
      <t>ヨウ</t>
    </rPh>
    <rPh sb="351" eb="353">
      <t>サクゲン</t>
    </rPh>
    <rPh sb="357" eb="361">
      <t>ケイエイカイゼン</t>
    </rPh>
    <rPh sb="362" eb="363">
      <t>ト</t>
    </rPh>
    <rPh sb="364" eb="365">
      <t>ク</t>
    </rPh>
    <rPh sb="367" eb="368">
      <t>スス</t>
    </rPh>
    <phoneticPr fontId="4"/>
  </si>
  <si>
    <t>　有形固定資産減価償却率と管渠老朽化率については、令和５年度までは法非適用事業であり該当数値がないが、平成８年から供用を開始した本事業の管路も近年更新の時期を迎えつつあり、今後多額の維持管理費用・更新費用が必要である。
　しかし、管渠改善率から分かるとおり、管路の更新・改良・維持は進んでいない状況である。　
　令和５年３月に改定した経営戦略を基に、公共下水道への接続替えも踏まえた投資計画による計画的かつ効率的な維持修繕・改築更新に取り組んでいく。</t>
    <rPh sb="1" eb="3">
      <t>ユウケイ</t>
    </rPh>
    <rPh sb="3" eb="7">
      <t>コテイシサン</t>
    </rPh>
    <rPh sb="7" eb="12">
      <t>ゲンカショウキャクリツ</t>
    </rPh>
    <rPh sb="13" eb="15">
      <t>カンキョ</t>
    </rPh>
    <rPh sb="15" eb="19">
      <t>ロウキュウカリツ</t>
    </rPh>
    <rPh sb="25" eb="27">
      <t>レイワ</t>
    </rPh>
    <rPh sb="28" eb="30">
      <t>ネンド</t>
    </rPh>
    <rPh sb="33" eb="39">
      <t>ホウヒテキヨウジギョウ</t>
    </rPh>
    <rPh sb="42" eb="44">
      <t>ガイトウ</t>
    </rPh>
    <rPh sb="44" eb="46">
      <t>スウチ</t>
    </rPh>
    <rPh sb="51" eb="53">
      <t>ヘイセイ</t>
    </rPh>
    <rPh sb="115" eb="117">
      <t>カンキョ</t>
    </rPh>
    <rPh sb="117" eb="120">
      <t>カイゼンリツ</t>
    </rPh>
    <rPh sb="122" eb="123">
      <t>ワ</t>
    </rPh>
    <rPh sb="129" eb="131">
      <t>カンロ</t>
    </rPh>
    <rPh sb="132" eb="134">
      <t>コウシン</t>
    </rPh>
    <rPh sb="135" eb="137">
      <t>カイリョウ</t>
    </rPh>
    <rPh sb="138" eb="140">
      <t>イジ</t>
    </rPh>
    <rPh sb="141" eb="142">
      <t>スス</t>
    </rPh>
    <rPh sb="147" eb="149">
      <t>ジョウキョウ</t>
    </rPh>
    <rPh sb="156" eb="158">
      <t>レイワ</t>
    </rPh>
    <rPh sb="163" eb="165">
      <t>カイテイ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</si>
</sst>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207-45BD-AE0F-60AE47E14CAF}"/>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0.25</c:v>
                </c:pt>
                <c:pt idx="2">
                  <c:v>0.05</c:v>
                </c:pt>
                <c:pt idx="3">
                  <c:v>0.03</c:v>
                </c:pt>
                <c:pt idx="4">
                  <c:v>0.03</c:v>
                </c:pt>
              </c:numCache>
            </c:numRef>
          </c:val>
          <c:smooth val="0"/>
          <c:extLst>
            <c:ext xmlns:c16="http://schemas.microsoft.com/office/drawing/2014/chart" uri="{C3380CC4-5D6E-409C-BE32-E72D297353CC}">
              <c16:uniqueId val="{00000001-5207-45BD-AE0F-60AE47E14CAF}"/>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42.34</c:v>
                </c:pt>
                <c:pt idx="1">
                  <c:v>43.01</c:v>
                </c:pt>
                <c:pt idx="2">
                  <c:v>42.91</c:v>
                </c:pt>
                <c:pt idx="3">
                  <c:v>38.51</c:v>
                </c:pt>
                <c:pt idx="4">
                  <c:v>37.78</c:v>
                </c:pt>
              </c:numCache>
            </c:numRef>
          </c:val>
          <c:extLst>
            <c:ext xmlns:c16="http://schemas.microsoft.com/office/drawing/2014/chart" uri="{C3380CC4-5D6E-409C-BE32-E72D297353CC}">
              <c16:uniqueId val="{00000000-08E2-41F5-900F-625F6244876B}"/>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50.14</c:v>
                </c:pt>
                <c:pt idx="1">
                  <c:v>54.83</c:v>
                </c:pt>
                <c:pt idx="2">
                  <c:v>66.53</c:v>
                </c:pt>
                <c:pt idx="3">
                  <c:v>52.35</c:v>
                </c:pt>
                <c:pt idx="4">
                  <c:v>46.25</c:v>
                </c:pt>
              </c:numCache>
            </c:numRef>
          </c:val>
          <c:smooth val="0"/>
          <c:extLst>
            <c:ext xmlns:c16="http://schemas.microsoft.com/office/drawing/2014/chart" uri="{C3380CC4-5D6E-409C-BE32-E72D297353CC}">
              <c16:uniqueId val="{00000001-08E2-41F5-900F-625F6244876B}"/>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95.99</c:v>
                </c:pt>
                <c:pt idx="1">
                  <c:v>96.2</c:v>
                </c:pt>
                <c:pt idx="2">
                  <c:v>95.68</c:v>
                </c:pt>
                <c:pt idx="3">
                  <c:v>95.74</c:v>
                </c:pt>
                <c:pt idx="4">
                  <c:v>96.07</c:v>
                </c:pt>
              </c:numCache>
            </c:numRef>
          </c:val>
          <c:extLst>
            <c:ext xmlns:c16="http://schemas.microsoft.com/office/drawing/2014/chart" uri="{C3380CC4-5D6E-409C-BE32-E72D297353CC}">
              <c16:uniqueId val="{00000000-1732-4D4F-92AE-C723929C55B6}"/>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84.98</c:v>
                </c:pt>
                <c:pt idx="1">
                  <c:v>84.7</c:v>
                </c:pt>
                <c:pt idx="2">
                  <c:v>84.67</c:v>
                </c:pt>
                <c:pt idx="3">
                  <c:v>84.39</c:v>
                </c:pt>
                <c:pt idx="4">
                  <c:v>83.96</c:v>
                </c:pt>
              </c:numCache>
            </c:numRef>
          </c:val>
          <c:smooth val="0"/>
          <c:extLst>
            <c:ext xmlns:c16="http://schemas.microsoft.com/office/drawing/2014/chart" uri="{C3380CC4-5D6E-409C-BE32-E72D297353CC}">
              <c16:uniqueId val="{00000001-1732-4D4F-92AE-C723929C55B6}"/>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88.38</c:v>
                </c:pt>
                <c:pt idx="1">
                  <c:v>84.7</c:v>
                </c:pt>
                <c:pt idx="2">
                  <c:v>87.26</c:v>
                </c:pt>
                <c:pt idx="3">
                  <c:v>73.72</c:v>
                </c:pt>
                <c:pt idx="4">
                  <c:v>97.24</c:v>
                </c:pt>
              </c:numCache>
            </c:numRef>
          </c:val>
          <c:extLst>
            <c:ext xmlns:c16="http://schemas.microsoft.com/office/drawing/2014/chart" uri="{C3380CC4-5D6E-409C-BE32-E72D297353CC}">
              <c16:uniqueId val="{00000000-B660-4322-B0FB-F4F8454634F1}"/>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660-4322-B0FB-F4F8454634F1}"/>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0F9-493C-B290-C723C5894B96}"/>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0F9-493C-B290-C723C5894B96}"/>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E06-4B40-9829-26201C0DF3DA}"/>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E06-4B40-9829-26201C0DF3DA}"/>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92C-4805-B889-2524317901CC}"/>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92C-4805-B889-2524317901CC}"/>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BF5-49BB-A496-B3638AB46CC5}"/>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BF5-49BB-A496-B3638AB46CC5}"/>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752-40A8-B900-EDC068EE72E7}"/>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826.83</c:v>
                </c:pt>
                <c:pt idx="1">
                  <c:v>867.83</c:v>
                </c:pt>
                <c:pt idx="2">
                  <c:v>791.76</c:v>
                </c:pt>
                <c:pt idx="3">
                  <c:v>900.82</c:v>
                </c:pt>
                <c:pt idx="4">
                  <c:v>839.21</c:v>
                </c:pt>
              </c:numCache>
            </c:numRef>
          </c:val>
          <c:smooth val="0"/>
          <c:extLst>
            <c:ext xmlns:c16="http://schemas.microsoft.com/office/drawing/2014/chart" uri="{C3380CC4-5D6E-409C-BE32-E72D297353CC}">
              <c16:uniqueId val="{00000001-B752-40A8-B900-EDC068EE72E7}"/>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71.41</c:v>
                </c:pt>
                <c:pt idx="1">
                  <c:v>62.93</c:v>
                </c:pt>
                <c:pt idx="2">
                  <c:v>67.14</c:v>
                </c:pt>
                <c:pt idx="3">
                  <c:v>41.38</c:v>
                </c:pt>
                <c:pt idx="4">
                  <c:v>61.82</c:v>
                </c:pt>
              </c:numCache>
            </c:numRef>
          </c:val>
          <c:extLst>
            <c:ext xmlns:c16="http://schemas.microsoft.com/office/drawing/2014/chart" uri="{C3380CC4-5D6E-409C-BE32-E72D297353CC}">
              <c16:uniqueId val="{00000000-CB14-452E-B6DC-DDB2E4615157}"/>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57.31</c:v>
                </c:pt>
                <c:pt idx="1">
                  <c:v>57.08</c:v>
                </c:pt>
                <c:pt idx="2">
                  <c:v>56.26</c:v>
                </c:pt>
                <c:pt idx="3">
                  <c:v>52.94</c:v>
                </c:pt>
                <c:pt idx="4">
                  <c:v>52.05</c:v>
                </c:pt>
              </c:numCache>
            </c:numRef>
          </c:val>
          <c:smooth val="0"/>
          <c:extLst>
            <c:ext xmlns:c16="http://schemas.microsoft.com/office/drawing/2014/chart" uri="{C3380CC4-5D6E-409C-BE32-E72D297353CC}">
              <c16:uniqueId val="{00000001-CB14-452E-B6DC-DDB2E4615157}"/>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291.58</c:v>
                </c:pt>
                <c:pt idx="1">
                  <c:v>329.35</c:v>
                </c:pt>
                <c:pt idx="2">
                  <c:v>309.27999999999997</c:v>
                </c:pt>
                <c:pt idx="3">
                  <c:v>499.73</c:v>
                </c:pt>
                <c:pt idx="4">
                  <c:v>278.19</c:v>
                </c:pt>
              </c:numCache>
            </c:numRef>
          </c:val>
          <c:extLst>
            <c:ext xmlns:c16="http://schemas.microsoft.com/office/drawing/2014/chart" uri="{C3380CC4-5D6E-409C-BE32-E72D297353CC}">
              <c16:uniqueId val="{00000000-71C1-434C-AB5B-DA777E4F0C55}"/>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273.52</c:v>
                </c:pt>
                <c:pt idx="1">
                  <c:v>274.99</c:v>
                </c:pt>
                <c:pt idx="2">
                  <c:v>282.08999999999997</c:v>
                </c:pt>
                <c:pt idx="3">
                  <c:v>303.27999999999997</c:v>
                </c:pt>
                <c:pt idx="4">
                  <c:v>301.86</c:v>
                </c:pt>
              </c:numCache>
            </c:numRef>
          </c:val>
          <c:smooth val="0"/>
          <c:extLst>
            <c:ext xmlns:c16="http://schemas.microsoft.com/office/drawing/2014/chart" uri="{C3380CC4-5D6E-409C-BE32-E72D297353CC}">
              <c16:uniqueId val="{00000001-71C1-434C-AB5B-DA777E4F0C55}"/>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Relationships xmlns="http://schemas.openxmlformats.org/package/2006/relationships"><Relationship Id="rId1" Target="../charts/chart1.xml" Type="http://schemas.openxmlformats.org/officeDocument/2006/relationships/chart"/><Relationship Id="rId10" Target="../charts/chart10.xml" Type="http://schemas.openxmlformats.org/officeDocument/2006/relationships/chart"/><Relationship Id="rId11" Target="../charts/chart11.xml" Type="http://schemas.openxmlformats.org/officeDocument/2006/relationships/chart"/><Relationship Id="rId2" Target="../charts/chart2.xml" Type="http://schemas.openxmlformats.org/officeDocument/2006/relationships/chart"/><Relationship Id="rId3" Target="../charts/chart3.xml" Type="http://schemas.openxmlformats.org/officeDocument/2006/relationships/chart"/><Relationship Id="rId4" Target="../charts/chart4.xml" Type="http://schemas.openxmlformats.org/officeDocument/2006/relationships/chart"/><Relationship Id="rId5" Target="../charts/chart5.xml" Type="http://schemas.openxmlformats.org/officeDocument/2006/relationships/chart"/><Relationship Id="rId6" Target="../charts/chart6.xml" Type="http://schemas.openxmlformats.org/officeDocument/2006/relationships/chart"/><Relationship Id="rId7" Target="../charts/chart7.xml" Type="http://schemas.openxmlformats.org/officeDocument/2006/relationships/chart"/><Relationship Id="rId8" Target="../charts/chart8.xml" Type="http://schemas.openxmlformats.org/officeDocument/2006/relationships/chart"/><Relationship Id="rId9" Target="../charts/chart9.xml" Type="http://schemas.openxmlformats.org/officeDocument/2006/relationships/chart"/></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【785.10】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Normal="10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2">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2">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29" t="str">
        <f>データ!H6</f>
        <v>三重県　桑名市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2">
      <c r="A8" s="2"/>
      <c r="B8" s="39" t="str">
        <f>データ!I6</f>
        <v>法非適用</v>
      </c>
      <c r="C8" s="39"/>
      <c r="D8" s="39"/>
      <c r="E8" s="39"/>
      <c r="F8" s="39"/>
      <c r="G8" s="39"/>
      <c r="H8" s="39"/>
      <c r="I8" s="39" t="str">
        <f>データ!J6</f>
        <v>下水道事業</v>
      </c>
      <c r="J8" s="39"/>
      <c r="K8" s="39"/>
      <c r="L8" s="39"/>
      <c r="M8" s="39"/>
      <c r="N8" s="39"/>
      <c r="O8" s="39"/>
      <c r="P8" s="39" t="str">
        <f>データ!K6</f>
        <v>農業集落排水</v>
      </c>
      <c r="Q8" s="39"/>
      <c r="R8" s="39"/>
      <c r="S8" s="39"/>
      <c r="T8" s="39"/>
      <c r="U8" s="39"/>
      <c r="V8" s="39"/>
      <c r="W8" s="39" t="str">
        <f>データ!L6</f>
        <v>F2</v>
      </c>
      <c r="X8" s="39"/>
      <c r="Y8" s="39"/>
      <c r="Z8" s="39"/>
      <c r="AA8" s="39"/>
      <c r="AB8" s="39"/>
      <c r="AC8" s="39"/>
      <c r="AD8" s="40" t="str">
        <f>データ!$M$6</f>
        <v>非設置</v>
      </c>
      <c r="AE8" s="40"/>
      <c r="AF8" s="40"/>
      <c r="AG8" s="40"/>
      <c r="AH8" s="40"/>
      <c r="AI8" s="40"/>
      <c r="AJ8" s="40"/>
      <c r="AK8" s="3"/>
      <c r="AL8" s="41">
        <f>データ!S6</f>
        <v>138963</v>
      </c>
      <c r="AM8" s="41"/>
      <c r="AN8" s="41"/>
      <c r="AO8" s="41"/>
      <c r="AP8" s="41"/>
      <c r="AQ8" s="41"/>
      <c r="AR8" s="41"/>
      <c r="AS8" s="41"/>
      <c r="AT8" s="34">
        <f>データ!T6</f>
        <v>136.65</v>
      </c>
      <c r="AU8" s="34"/>
      <c r="AV8" s="34"/>
      <c r="AW8" s="34"/>
      <c r="AX8" s="34"/>
      <c r="AY8" s="34"/>
      <c r="AZ8" s="34"/>
      <c r="BA8" s="34"/>
      <c r="BB8" s="34">
        <f>データ!U6</f>
        <v>1016.93</v>
      </c>
      <c r="BC8" s="34"/>
      <c r="BD8" s="34"/>
      <c r="BE8" s="34"/>
      <c r="BF8" s="34"/>
      <c r="BG8" s="34"/>
      <c r="BH8" s="34"/>
      <c r="BI8" s="34"/>
      <c r="BJ8" s="3"/>
      <c r="BK8" s="3"/>
      <c r="BL8" s="35" t="s">
        <v>10</v>
      </c>
      <c r="BM8" s="36"/>
      <c r="BN8" s="37" t="s">
        <v>11</v>
      </c>
      <c r="BO8" s="37"/>
      <c r="BP8" s="37"/>
      <c r="BQ8" s="37"/>
      <c r="BR8" s="37"/>
      <c r="BS8" s="37"/>
      <c r="BT8" s="37"/>
      <c r="BU8" s="37"/>
      <c r="BV8" s="37"/>
      <c r="BW8" s="37"/>
      <c r="BX8" s="37"/>
      <c r="BY8" s="38"/>
    </row>
    <row r="9" spans="1:78" ht="18.75" customHeight="1" x14ac:dyDescent="0.2">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2">
      <c r="A10" s="2"/>
      <c r="B10" s="34" t="str">
        <f>データ!N6</f>
        <v>-</v>
      </c>
      <c r="C10" s="34"/>
      <c r="D10" s="34"/>
      <c r="E10" s="34"/>
      <c r="F10" s="34"/>
      <c r="G10" s="34"/>
      <c r="H10" s="34"/>
      <c r="I10" s="34" t="str">
        <f>データ!O6</f>
        <v>該当数値なし</v>
      </c>
      <c r="J10" s="34"/>
      <c r="K10" s="34"/>
      <c r="L10" s="34"/>
      <c r="M10" s="34"/>
      <c r="N10" s="34"/>
      <c r="O10" s="34"/>
      <c r="P10" s="34">
        <f>データ!P6</f>
        <v>0.97</v>
      </c>
      <c r="Q10" s="34"/>
      <c r="R10" s="34"/>
      <c r="S10" s="34"/>
      <c r="T10" s="34"/>
      <c r="U10" s="34"/>
      <c r="V10" s="34"/>
      <c r="W10" s="34">
        <f>データ!Q6</f>
        <v>100</v>
      </c>
      <c r="X10" s="34"/>
      <c r="Y10" s="34"/>
      <c r="Z10" s="34"/>
      <c r="AA10" s="34"/>
      <c r="AB10" s="34"/>
      <c r="AC10" s="34"/>
      <c r="AD10" s="41">
        <f>データ!R6</f>
        <v>3496</v>
      </c>
      <c r="AE10" s="41"/>
      <c r="AF10" s="41"/>
      <c r="AG10" s="41"/>
      <c r="AH10" s="41"/>
      <c r="AI10" s="41"/>
      <c r="AJ10" s="41"/>
      <c r="AK10" s="2"/>
      <c r="AL10" s="41">
        <f>データ!V6</f>
        <v>1350</v>
      </c>
      <c r="AM10" s="41"/>
      <c r="AN10" s="41"/>
      <c r="AO10" s="41"/>
      <c r="AP10" s="41"/>
      <c r="AQ10" s="41"/>
      <c r="AR10" s="41"/>
      <c r="AS10" s="41"/>
      <c r="AT10" s="34">
        <f>データ!W6</f>
        <v>0.74</v>
      </c>
      <c r="AU10" s="34"/>
      <c r="AV10" s="34"/>
      <c r="AW10" s="34"/>
      <c r="AX10" s="34"/>
      <c r="AY10" s="34"/>
      <c r="AZ10" s="34"/>
      <c r="BA10" s="34"/>
      <c r="BB10" s="34">
        <f>データ!X6</f>
        <v>1824.32</v>
      </c>
      <c r="BC10" s="34"/>
      <c r="BD10" s="34"/>
      <c r="BE10" s="34"/>
      <c r="BF10" s="34"/>
      <c r="BG10" s="34"/>
      <c r="BH10" s="34"/>
      <c r="BI10" s="34"/>
      <c r="BJ10" s="2"/>
      <c r="BK10" s="2"/>
      <c r="BL10" s="52" t="s">
        <v>22</v>
      </c>
      <c r="BM10" s="53"/>
      <c r="BN10" s="54" t="s">
        <v>23</v>
      </c>
      <c r="BO10" s="54"/>
      <c r="BP10" s="54"/>
      <c r="BQ10" s="54"/>
      <c r="BR10" s="54"/>
      <c r="BS10" s="54"/>
      <c r="BT10" s="54"/>
      <c r="BU10" s="54"/>
      <c r="BV10" s="54"/>
      <c r="BW10" s="54"/>
      <c r="BX10" s="54"/>
      <c r="BY10" s="5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2">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118</v>
      </c>
      <c r="BM16" s="65"/>
      <c r="BN16" s="65"/>
      <c r="BO16" s="65"/>
      <c r="BP16" s="65"/>
      <c r="BQ16" s="65"/>
      <c r="BR16" s="65"/>
      <c r="BS16" s="65"/>
      <c r="BT16" s="65"/>
      <c r="BU16" s="65"/>
      <c r="BV16" s="65"/>
      <c r="BW16" s="65"/>
      <c r="BX16" s="65"/>
      <c r="BY16" s="65"/>
      <c r="BZ16" s="66"/>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119</v>
      </c>
      <c r="BM47" s="65"/>
      <c r="BN47" s="65"/>
      <c r="BO47" s="65"/>
      <c r="BP47" s="65"/>
      <c r="BQ47" s="65"/>
      <c r="BR47" s="65"/>
      <c r="BS47" s="65"/>
      <c r="BT47" s="65"/>
      <c r="BU47" s="65"/>
      <c r="BV47" s="65"/>
      <c r="BW47" s="65"/>
      <c r="BX47" s="65"/>
      <c r="BY47" s="65"/>
      <c r="BZ47" s="66"/>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2">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2">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117</v>
      </c>
      <c r="BM66" s="65"/>
      <c r="BN66" s="65"/>
      <c r="BO66" s="65"/>
      <c r="BP66" s="65"/>
      <c r="BQ66" s="65"/>
      <c r="BR66" s="65"/>
      <c r="BS66" s="65"/>
      <c r="BT66" s="65"/>
      <c r="BU66" s="65"/>
      <c r="BV66" s="65"/>
      <c r="BW66" s="65"/>
      <c r="BX66" s="65"/>
      <c r="BY66" s="65"/>
      <c r="BZ66" s="66"/>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2">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x14ac:dyDescent="0.2">
      <c r="C84" s="2"/>
    </row>
    <row r="85" spans="1:78" hidden="1" x14ac:dyDescent="0.2">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2">
      <c r="B86" s="12"/>
      <c r="C86" s="12"/>
      <c r="D86" s="12"/>
      <c r="E86" s="12" t="str">
        <f>データ!AI6</f>
        <v/>
      </c>
      <c r="F86" s="12" t="s">
        <v>43</v>
      </c>
      <c r="G86" s="12" t="s">
        <v>43</v>
      </c>
      <c r="H86" s="12" t="str">
        <f>データ!BP6</f>
        <v>【785.10】</v>
      </c>
      <c r="I86" s="12" t="str">
        <f>データ!CA6</f>
        <v>【56.93】</v>
      </c>
      <c r="J86" s="12" t="str">
        <f>データ!CL6</f>
        <v>【271.15】</v>
      </c>
      <c r="K86" s="12" t="str">
        <f>データ!CW6</f>
        <v>【49.87】</v>
      </c>
      <c r="L86" s="12" t="str">
        <f>データ!DH6</f>
        <v>【87.54】</v>
      </c>
      <c r="M86" s="12" t="s">
        <v>44</v>
      </c>
      <c r="N86" s="12" t="s">
        <v>44</v>
      </c>
      <c r="O86" s="12" t="str">
        <f>データ!EO6</f>
        <v>【0.02】</v>
      </c>
    </row>
  </sheetData>
  <sheetProtection algorithmName="SHA-512" hashValue="6GIoNtzNGkgiPyeRXdU9y7MxQzGItM0DQ/iYbium1v0IM6mh26foB2YE11smEnrgvu+1QXLl1BDeORaPuH1r3Q==" saltValue="GBdvMCTSQqTNxRqFTZI9cg=="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2" x14ac:dyDescent="0.2"/>
  <cols>
    <col min="2" max="144" width="11.88671875" customWidth="1"/>
  </cols>
  <sheetData>
    <row r="1" spans="1:145" x14ac:dyDescent="0.2">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2">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2">
      <c r="A3" s="14" t="s">
        <v>47</v>
      </c>
      <c r="B3" s="15" t="s">
        <v>48</v>
      </c>
      <c r="C3" s="15" t="s">
        <v>49</v>
      </c>
      <c r="D3" s="15" t="s">
        <v>50</v>
      </c>
      <c r="E3" s="15" t="s">
        <v>51</v>
      </c>
      <c r="F3" s="15" t="s">
        <v>52</v>
      </c>
      <c r="G3" s="15" t="s">
        <v>53</v>
      </c>
      <c r="H3" s="72" t="s">
        <v>54</v>
      </c>
      <c r="I3" s="73"/>
      <c r="J3" s="73"/>
      <c r="K3" s="73"/>
      <c r="L3" s="73"/>
      <c r="M3" s="73"/>
      <c r="N3" s="73"/>
      <c r="O3" s="73"/>
      <c r="P3" s="73"/>
      <c r="Q3" s="73"/>
      <c r="R3" s="73"/>
      <c r="S3" s="73"/>
      <c r="T3" s="73"/>
      <c r="U3" s="73"/>
      <c r="V3" s="73"/>
      <c r="W3" s="73"/>
      <c r="X3" s="74"/>
      <c r="Y3" s="78" t="s">
        <v>55</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56</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5" x14ac:dyDescent="0.2">
      <c r="A4" s="14" t="s">
        <v>57</v>
      </c>
      <c r="B4" s="16"/>
      <c r="C4" s="16"/>
      <c r="D4" s="16"/>
      <c r="E4" s="16"/>
      <c r="F4" s="16"/>
      <c r="G4" s="16"/>
      <c r="H4" s="75"/>
      <c r="I4" s="76"/>
      <c r="J4" s="76"/>
      <c r="K4" s="76"/>
      <c r="L4" s="76"/>
      <c r="M4" s="76"/>
      <c r="N4" s="76"/>
      <c r="O4" s="76"/>
      <c r="P4" s="76"/>
      <c r="Q4" s="76"/>
      <c r="R4" s="76"/>
      <c r="S4" s="76"/>
      <c r="T4" s="76"/>
      <c r="U4" s="76"/>
      <c r="V4" s="76"/>
      <c r="W4" s="76"/>
      <c r="X4" s="77"/>
      <c r="Y4" s="71" t="s">
        <v>58</v>
      </c>
      <c r="Z4" s="71"/>
      <c r="AA4" s="71"/>
      <c r="AB4" s="71"/>
      <c r="AC4" s="71"/>
      <c r="AD4" s="71"/>
      <c r="AE4" s="71"/>
      <c r="AF4" s="71"/>
      <c r="AG4" s="71"/>
      <c r="AH4" s="71"/>
      <c r="AI4" s="71"/>
      <c r="AJ4" s="71" t="s">
        <v>59</v>
      </c>
      <c r="AK4" s="71"/>
      <c r="AL4" s="71"/>
      <c r="AM4" s="71"/>
      <c r="AN4" s="71"/>
      <c r="AO4" s="71"/>
      <c r="AP4" s="71"/>
      <c r="AQ4" s="71"/>
      <c r="AR4" s="71"/>
      <c r="AS4" s="71"/>
      <c r="AT4" s="71"/>
      <c r="AU4" s="71" t="s">
        <v>60</v>
      </c>
      <c r="AV4" s="71"/>
      <c r="AW4" s="71"/>
      <c r="AX4" s="71"/>
      <c r="AY4" s="71"/>
      <c r="AZ4" s="71"/>
      <c r="BA4" s="71"/>
      <c r="BB4" s="71"/>
      <c r="BC4" s="71"/>
      <c r="BD4" s="71"/>
      <c r="BE4" s="71"/>
      <c r="BF4" s="71" t="s">
        <v>61</v>
      </c>
      <c r="BG4" s="71"/>
      <c r="BH4" s="71"/>
      <c r="BI4" s="71"/>
      <c r="BJ4" s="71"/>
      <c r="BK4" s="71"/>
      <c r="BL4" s="71"/>
      <c r="BM4" s="71"/>
      <c r="BN4" s="71"/>
      <c r="BO4" s="71"/>
      <c r="BP4" s="71"/>
      <c r="BQ4" s="71" t="s">
        <v>62</v>
      </c>
      <c r="BR4" s="71"/>
      <c r="BS4" s="71"/>
      <c r="BT4" s="71"/>
      <c r="BU4" s="71"/>
      <c r="BV4" s="71"/>
      <c r="BW4" s="71"/>
      <c r="BX4" s="71"/>
      <c r="BY4" s="71"/>
      <c r="BZ4" s="71"/>
      <c r="CA4" s="71"/>
      <c r="CB4" s="71" t="s">
        <v>63</v>
      </c>
      <c r="CC4" s="71"/>
      <c r="CD4" s="71"/>
      <c r="CE4" s="71"/>
      <c r="CF4" s="71"/>
      <c r="CG4" s="71"/>
      <c r="CH4" s="71"/>
      <c r="CI4" s="71"/>
      <c r="CJ4" s="71"/>
      <c r="CK4" s="71"/>
      <c r="CL4" s="71"/>
      <c r="CM4" s="71" t="s">
        <v>64</v>
      </c>
      <c r="CN4" s="71"/>
      <c r="CO4" s="71"/>
      <c r="CP4" s="71"/>
      <c r="CQ4" s="71"/>
      <c r="CR4" s="71"/>
      <c r="CS4" s="71"/>
      <c r="CT4" s="71"/>
      <c r="CU4" s="71"/>
      <c r="CV4" s="71"/>
      <c r="CW4" s="71"/>
      <c r="CX4" s="71" t="s">
        <v>65</v>
      </c>
      <c r="CY4" s="71"/>
      <c r="CZ4" s="71"/>
      <c r="DA4" s="71"/>
      <c r="DB4" s="71"/>
      <c r="DC4" s="71"/>
      <c r="DD4" s="71"/>
      <c r="DE4" s="71"/>
      <c r="DF4" s="71"/>
      <c r="DG4" s="71"/>
      <c r="DH4" s="71"/>
      <c r="DI4" s="71" t="s">
        <v>66</v>
      </c>
      <c r="DJ4" s="71"/>
      <c r="DK4" s="71"/>
      <c r="DL4" s="71"/>
      <c r="DM4" s="71"/>
      <c r="DN4" s="71"/>
      <c r="DO4" s="71"/>
      <c r="DP4" s="71"/>
      <c r="DQ4" s="71"/>
      <c r="DR4" s="71"/>
      <c r="DS4" s="71"/>
      <c r="DT4" s="71" t="s">
        <v>67</v>
      </c>
      <c r="DU4" s="71"/>
      <c r="DV4" s="71"/>
      <c r="DW4" s="71"/>
      <c r="DX4" s="71"/>
      <c r="DY4" s="71"/>
      <c r="DZ4" s="71"/>
      <c r="EA4" s="71"/>
      <c r="EB4" s="71"/>
      <c r="EC4" s="71"/>
      <c r="ED4" s="71"/>
      <c r="EE4" s="71" t="s">
        <v>68</v>
      </c>
      <c r="EF4" s="71"/>
      <c r="EG4" s="71"/>
      <c r="EH4" s="71"/>
      <c r="EI4" s="71"/>
      <c r="EJ4" s="71"/>
      <c r="EK4" s="71"/>
      <c r="EL4" s="71"/>
      <c r="EM4" s="71"/>
      <c r="EN4" s="71"/>
      <c r="EO4" s="71"/>
    </row>
    <row r="5" spans="1:145" x14ac:dyDescent="0.2">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2">
      <c r="A6" s="14" t="s">
        <v>97</v>
      </c>
      <c r="B6" s="19">
        <f>B7</f>
        <v>2023</v>
      </c>
      <c r="C6" s="19">
        <f t="shared" ref="C6:X6" si="3">C7</f>
        <v>242055</v>
      </c>
      <c r="D6" s="19">
        <f t="shared" si="3"/>
        <v>47</v>
      </c>
      <c r="E6" s="19">
        <f t="shared" si="3"/>
        <v>17</v>
      </c>
      <c r="F6" s="19">
        <f t="shared" si="3"/>
        <v>5</v>
      </c>
      <c r="G6" s="19">
        <f t="shared" si="3"/>
        <v>0</v>
      </c>
      <c r="H6" s="19" t="str">
        <f t="shared" si="3"/>
        <v>三重県　桑名市</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0.97</v>
      </c>
      <c r="Q6" s="20">
        <f t="shared" si="3"/>
        <v>100</v>
      </c>
      <c r="R6" s="20">
        <f t="shared" si="3"/>
        <v>3496</v>
      </c>
      <c r="S6" s="20">
        <f t="shared" si="3"/>
        <v>138963</v>
      </c>
      <c r="T6" s="20">
        <f t="shared" si="3"/>
        <v>136.65</v>
      </c>
      <c r="U6" s="20">
        <f t="shared" si="3"/>
        <v>1016.93</v>
      </c>
      <c r="V6" s="20">
        <f t="shared" si="3"/>
        <v>1350</v>
      </c>
      <c r="W6" s="20">
        <f t="shared" si="3"/>
        <v>0.74</v>
      </c>
      <c r="X6" s="20">
        <f t="shared" si="3"/>
        <v>1824.32</v>
      </c>
      <c r="Y6" s="21">
        <f>IF(Y7="",NA(),Y7)</f>
        <v>88.38</v>
      </c>
      <c r="Z6" s="21">
        <f t="shared" ref="Z6:AH6" si="4">IF(Z7="",NA(),Z7)</f>
        <v>84.7</v>
      </c>
      <c r="AA6" s="21">
        <f t="shared" si="4"/>
        <v>87.26</v>
      </c>
      <c r="AB6" s="21">
        <f t="shared" si="4"/>
        <v>73.72</v>
      </c>
      <c r="AC6" s="21">
        <f t="shared" si="4"/>
        <v>97.24</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826.83</v>
      </c>
      <c r="BL6" s="21">
        <f t="shared" si="7"/>
        <v>867.83</v>
      </c>
      <c r="BM6" s="21">
        <f t="shared" si="7"/>
        <v>791.76</v>
      </c>
      <c r="BN6" s="21">
        <f t="shared" si="7"/>
        <v>900.82</v>
      </c>
      <c r="BO6" s="21">
        <f t="shared" si="7"/>
        <v>839.21</v>
      </c>
      <c r="BP6" s="20" t="str">
        <f>IF(BP7="","",IF(BP7="-","【-】","【"&amp;SUBSTITUTE(TEXT(BP7,"#,##0.00"),"-","△")&amp;"】"))</f>
        <v>【785.10】</v>
      </c>
      <c r="BQ6" s="21">
        <f>IF(BQ7="",NA(),BQ7)</f>
        <v>71.41</v>
      </c>
      <c r="BR6" s="21">
        <f t="shared" ref="BR6:BZ6" si="8">IF(BR7="",NA(),BR7)</f>
        <v>62.93</v>
      </c>
      <c r="BS6" s="21">
        <f t="shared" si="8"/>
        <v>67.14</v>
      </c>
      <c r="BT6" s="21">
        <f t="shared" si="8"/>
        <v>41.38</v>
      </c>
      <c r="BU6" s="21">
        <f t="shared" si="8"/>
        <v>61.82</v>
      </c>
      <c r="BV6" s="21">
        <f t="shared" si="8"/>
        <v>57.31</v>
      </c>
      <c r="BW6" s="21">
        <f t="shared" si="8"/>
        <v>57.08</v>
      </c>
      <c r="BX6" s="21">
        <f t="shared" si="8"/>
        <v>56.26</v>
      </c>
      <c r="BY6" s="21">
        <f t="shared" si="8"/>
        <v>52.94</v>
      </c>
      <c r="BZ6" s="21">
        <f t="shared" si="8"/>
        <v>52.05</v>
      </c>
      <c r="CA6" s="20" t="str">
        <f>IF(CA7="","",IF(CA7="-","【-】","【"&amp;SUBSTITUTE(TEXT(CA7,"#,##0.00"),"-","△")&amp;"】"))</f>
        <v>【56.93】</v>
      </c>
      <c r="CB6" s="21">
        <f>IF(CB7="",NA(),CB7)</f>
        <v>291.58</v>
      </c>
      <c r="CC6" s="21">
        <f t="shared" ref="CC6:CK6" si="9">IF(CC7="",NA(),CC7)</f>
        <v>329.35</v>
      </c>
      <c r="CD6" s="21">
        <f t="shared" si="9"/>
        <v>309.27999999999997</v>
      </c>
      <c r="CE6" s="21">
        <f t="shared" si="9"/>
        <v>499.73</v>
      </c>
      <c r="CF6" s="21">
        <f t="shared" si="9"/>
        <v>278.19</v>
      </c>
      <c r="CG6" s="21">
        <f t="shared" si="9"/>
        <v>273.52</v>
      </c>
      <c r="CH6" s="21">
        <f t="shared" si="9"/>
        <v>274.99</v>
      </c>
      <c r="CI6" s="21">
        <f t="shared" si="9"/>
        <v>282.08999999999997</v>
      </c>
      <c r="CJ6" s="21">
        <f t="shared" si="9"/>
        <v>303.27999999999997</v>
      </c>
      <c r="CK6" s="21">
        <f t="shared" si="9"/>
        <v>301.86</v>
      </c>
      <c r="CL6" s="20" t="str">
        <f>IF(CL7="","",IF(CL7="-","【-】","【"&amp;SUBSTITUTE(TEXT(CL7,"#,##0.00"),"-","△")&amp;"】"))</f>
        <v>【271.15】</v>
      </c>
      <c r="CM6" s="21">
        <f>IF(CM7="",NA(),CM7)</f>
        <v>42.34</v>
      </c>
      <c r="CN6" s="21">
        <f t="shared" ref="CN6:CV6" si="10">IF(CN7="",NA(),CN7)</f>
        <v>43.01</v>
      </c>
      <c r="CO6" s="21">
        <f t="shared" si="10"/>
        <v>42.91</v>
      </c>
      <c r="CP6" s="21">
        <f t="shared" si="10"/>
        <v>38.51</v>
      </c>
      <c r="CQ6" s="21">
        <f t="shared" si="10"/>
        <v>37.78</v>
      </c>
      <c r="CR6" s="21">
        <f t="shared" si="10"/>
        <v>50.14</v>
      </c>
      <c r="CS6" s="21">
        <f t="shared" si="10"/>
        <v>54.83</v>
      </c>
      <c r="CT6" s="21">
        <f t="shared" si="10"/>
        <v>66.53</v>
      </c>
      <c r="CU6" s="21">
        <f t="shared" si="10"/>
        <v>52.35</v>
      </c>
      <c r="CV6" s="21">
        <f t="shared" si="10"/>
        <v>46.25</v>
      </c>
      <c r="CW6" s="20" t="str">
        <f>IF(CW7="","",IF(CW7="-","【-】","【"&amp;SUBSTITUTE(TEXT(CW7,"#,##0.00"),"-","△")&amp;"】"))</f>
        <v>【49.87】</v>
      </c>
      <c r="CX6" s="21">
        <f>IF(CX7="",NA(),CX7)</f>
        <v>95.99</v>
      </c>
      <c r="CY6" s="21">
        <f t="shared" ref="CY6:DG6" si="11">IF(CY7="",NA(),CY7)</f>
        <v>96.2</v>
      </c>
      <c r="CZ6" s="21">
        <f t="shared" si="11"/>
        <v>95.68</v>
      </c>
      <c r="DA6" s="21">
        <f t="shared" si="11"/>
        <v>95.74</v>
      </c>
      <c r="DB6" s="21">
        <f t="shared" si="11"/>
        <v>96.07</v>
      </c>
      <c r="DC6" s="21">
        <f t="shared" si="11"/>
        <v>84.98</v>
      </c>
      <c r="DD6" s="21">
        <f t="shared" si="11"/>
        <v>84.7</v>
      </c>
      <c r="DE6" s="21">
        <f t="shared" si="11"/>
        <v>84.67</v>
      </c>
      <c r="DF6" s="21">
        <f t="shared" si="11"/>
        <v>84.39</v>
      </c>
      <c r="DG6" s="21">
        <f t="shared" si="11"/>
        <v>83.96</v>
      </c>
      <c r="DH6" s="20" t="str">
        <f>IF(DH7="","",IF(DH7="-","【-】","【"&amp;SUBSTITUTE(TEXT(DH7,"#,##0.00"),"-","△")&amp;"】"))</f>
        <v>【87.54】</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0.02</v>
      </c>
      <c r="EK6" s="21">
        <f t="shared" si="14"/>
        <v>0.25</v>
      </c>
      <c r="EL6" s="21">
        <f t="shared" si="14"/>
        <v>0.05</v>
      </c>
      <c r="EM6" s="21">
        <f t="shared" si="14"/>
        <v>0.03</v>
      </c>
      <c r="EN6" s="21">
        <f t="shared" si="14"/>
        <v>0.03</v>
      </c>
      <c r="EO6" s="20" t="str">
        <f>IF(EO7="","",IF(EO7="-","【-】","【"&amp;SUBSTITUTE(TEXT(EO7,"#,##0.00"),"-","△")&amp;"】"))</f>
        <v>【0.02】</v>
      </c>
    </row>
    <row r="7" spans="1:145" s="22" customFormat="1" x14ac:dyDescent="0.2">
      <c r="A7" s="14"/>
      <c r="B7" s="23">
        <v>2023</v>
      </c>
      <c r="C7" s="23">
        <v>242055</v>
      </c>
      <c r="D7" s="23">
        <v>47</v>
      </c>
      <c r="E7" s="23">
        <v>17</v>
      </c>
      <c r="F7" s="23">
        <v>5</v>
      </c>
      <c r="G7" s="23">
        <v>0</v>
      </c>
      <c r="H7" s="23" t="s">
        <v>98</v>
      </c>
      <c r="I7" s="23" t="s">
        <v>99</v>
      </c>
      <c r="J7" s="23" t="s">
        <v>100</v>
      </c>
      <c r="K7" s="23" t="s">
        <v>101</v>
      </c>
      <c r="L7" s="23" t="s">
        <v>102</v>
      </c>
      <c r="M7" s="23" t="s">
        <v>103</v>
      </c>
      <c r="N7" s="24" t="s">
        <v>104</v>
      </c>
      <c r="O7" s="24" t="s">
        <v>105</v>
      </c>
      <c r="P7" s="24">
        <v>0.97</v>
      </c>
      <c r="Q7" s="24">
        <v>100</v>
      </c>
      <c r="R7" s="24">
        <v>3496</v>
      </c>
      <c r="S7" s="24">
        <v>138963</v>
      </c>
      <c r="T7" s="24">
        <v>136.65</v>
      </c>
      <c r="U7" s="24">
        <v>1016.93</v>
      </c>
      <c r="V7" s="24">
        <v>1350</v>
      </c>
      <c r="W7" s="24">
        <v>0.74</v>
      </c>
      <c r="X7" s="24">
        <v>1824.32</v>
      </c>
      <c r="Y7" s="24">
        <v>88.38</v>
      </c>
      <c r="Z7" s="24">
        <v>84.7</v>
      </c>
      <c r="AA7" s="24">
        <v>87.26</v>
      </c>
      <c r="AB7" s="24">
        <v>73.72</v>
      </c>
      <c r="AC7" s="24">
        <v>97.24</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826.83</v>
      </c>
      <c r="BL7" s="24">
        <v>867.83</v>
      </c>
      <c r="BM7" s="24">
        <v>791.76</v>
      </c>
      <c r="BN7" s="24">
        <v>900.82</v>
      </c>
      <c r="BO7" s="24">
        <v>839.21</v>
      </c>
      <c r="BP7" s="24">
        <v>785.1</v>
      </c>
      <c r="BQ7" s="24">
        <v>71.41</v>
      </c>
      <c r="BR7" s="24">
        <v>62.93</v>
      </c>
      <c r="BS7" s="24">
        <v>67.14</v>
      </c>
      <c r="BT7" s="24">
        <v>41.38</v>
      </c>
      <c r="BU7" s="24">
        <v>61.82</v>
      </c>
      <c r="BV7" s="24">
        <v>57.31</v>
      </c>
      <c r="BW7" s="24">
        <v>57.08</v>
      </c>
      <c r="BX7" s="24">
        <v>56.26</v>
      </c>
      <c r="BY7" s="24">
        <v>52.94</v>
      </c>
      <c r="BZ7" s="24">
        <v>52.05</v>
      </c>
      <c r="CA7" s="24">
        <v>56.93</v>
      </c>
      <c r="CB7" s="24">
        <v>291.58</v>
      </c>
      <c r="CC7" s="24">
        <v>329.35</v>
      </c>
      <c r="CD7" s="24">
        <v>309.27999999999997</v>
      </c>
      <c r="CE7" s="24">
        <v>499.73</v>
      </c>
      <c r="CF7" s="24">
        <v>278.19</v>
      </c>
      <c r="CG7" s="24">
        <v>273.52</v>
      </c>
      <c r="CH7" s="24">
        <v>274.99</v>
      </c>
      <c r="CI7" s="24">
        <v>282.08999999999997</v>
      </c>
      <c r="CJ7" s="24">
        <v>303.27999999999997</v>
      </c>
      <c r="CK7" s="24">
        <v>301.86</v>
      </c>
      <c r="CL7" s="24">
        <v>271.14999999999998</v>
      </c>
      <c r="CM7" s="24">
        <v>42.34</v>
      </c>
      <c r="CN7" s="24">
        <v>43.01</v>
      </c>
      <c r="CO7" s="24">
        <v>42.91</v>
      </c>
      <c r="CP7" s="24">
        <v>38.51</v>
      </c>
      <c r="CQ7" s="24">
        <v>37.78</v>
      </c>
      <c r="CR7" s="24">
        <v>50.14</v>
      </c>
      <c r="CS7" s="24">
        <v>54.83</v>
      </c>
      <c r="CT7" s="24">
        <v>66.53</v>
      </c>
      <c r="CU7" s="24">
        <v>52.35</v>
      </c>
      <c r="CV7" s="24">
        <v>46.25</v>
      </c>
      <c r="CW7" s="24">
        <v>49.87</v>
      </c>
      <c r="CX7" s="24">
        <v>95.99</v>
      </c>
      <c r="CY7" s="24">
        <v>96.2</v>
      </c>
      <c r="CZ7" s="24">
        <v>95.68</v>
      </c>
      <c r="DA7" s="24">
        <v>95.74</v>
      </c>
      <c r="DB7" s="24">
        <v>96.07</v>
      </c>
      <c r="DC7" s="24">
        <v>84.98</v>
      </c>
      <c r="DD7" s="24">
        <v>84.7</v>
      </c>
      <c r="DE7" s="24">
        <v>84.67</v>
      </c>
      <c r="DF7" s="24">
        <v>84.39</v>
      </c>
      <c r="DG7" s="24">
        <v>83.96</v>
      </c>
      <c r="DH7" s="24">
        <v>87.54</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0.02</v>
      </c>
      <c r="EK7" s="24">
        <v>0.25</v>
      </c>
      <c r="EL7" s="24">
        <v>0.05</v>
      </c>
      <c r="EM7" s="24">
        <v>0.03</v>
      </c>
      <c r="EN7" s="24">
        <v>0.03</v>
      </c>
      <c r="EO7" s="24">
        <v>0.02</v>
      </c>
    </row>
    <row r="8" spans="1:145"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
      <c r="A10" s="26" t="s">
        <v>48</v>
      </c>
      <c r="B10" s="27">
        <f>DATEVALUE($B7-B11&amp;"/1/"&amp;B12)</f>
        <v>36892</v>
      </c>
      <c r="C10" s="27">
        <f t="shared" ref="C10:F10" si="15">DATEVALUE($B7-C11&amp;"/1/"&amp;C12)</f>
        <v>37257</v>
      </c>
      <c r="D10" s="27">
        <f t="shared" si="15"/>
        <v>37623</v>
      </c>
      <c r="E10" s="27">
        <f t="shared" si="15"/>
        <v>37989</v>
      </c>
      <c r="F10" s="27">
        <f t="shared" si="15"/>
        <v>38356</v>
      </c>
    </row>
    <row r="11" spans="1:145" x14ac:dyDescent="0.2">
      <c r="B11">
        <v>22</v>
      </c>
      <c r="C11">
        <v>21</v>
      </c>
      <c r="D11">
        <v>20</v>
      </c>
      <c r="E11">
        <v>19</v>
      </c>
      <c r="F11">
        <v>18</v>
      </c>
      <c r="G11" t="s">
        <v>111</v>
      </c>
    </row>
    <row r="12" spans="1:145" x14ac:dyDescent="0.2">
      <c r="B12">
        <v>1</v>
      </c>
      <c r="C12">
        <v>1</v>
      </c>
      <c r="D12">
        <v>2</v>
      </c>
      <c r="E12">
        <v>3</v>
      </c>
      <c r="F12">
        <v>4</v>
      </c>
      <c r="G12" t="s">
        <v>112</v>
      </c>
    </row>
    <row r="13" spans="1:145" x14ac:dyDescent="0.2">
      <c r="B13" t="s">
        <v>113</v>
      </c>
      <c r="C13" t="s">
        <v>114</v>
      </c>
      <c r="D13" t="s">
        <v>114</v>
      </c>
      <c r="E13" t="s">
        <v>115</v>
      </c>
      <c r="F13" t="s">
        <v>114</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