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03_伊勢市\"/>
    </mc:Choice>
  </mc:AlternateContent>
  <xr:revisionPtr revIDLastSave="0" documentId="13_ncr:1_{60E01310-C260-4C98-92E1-643E7422F68B}" xr6:coauthVersionLast="47" xr6:coauthVersionMax="47" xr10:uidLastSave="{00000000-0000-0000-0000-000000000000}"/>
  <workbookProtection workbookAlgorithmName="SHA-512" workbookHashValue="2J5JERtNRo3UDV+ws3BW5VJWMGO0CfI+mjzCqVsW0zQt918/Hv3hk3ylVF9EQXax0QIGp85f9wiHtLrb+P4ajg==" workbookSaltValue="pkldyLwSwyfjqeWqJDxrhA==" workbookSpinCount="100000" lockStructure="1"/>
  <bookViews>
    <workbookView xWindow="-108" yWindow="-108" windowWidth="23256" windowHeight="1389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G85" i="4"/>
  <c r="F85" i="4"/>
  <c r="E85" i="4"/>
  <c r="AT10" i="4"/>
  <c r="AL10" i="4"/>
  <c r="I10" i="4"/>
  <c r="AL8"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<sst xmlns="http://schemas.openxmlformats.org/spreadsheetml/2006/main" count="231" uniqueCount="117">
  <si>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</si>
  <si>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</si>
  <si>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</si>
  <si>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</si>
  <si>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</si>
  <si>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</si>
  <si>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</si>
  <si>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</si>
  <si>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</si>
  <si>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</si>
  <si>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</si>
  <si>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</si>
  <si>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</si>
  <si>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</si>
  <si>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</si>
  <si>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</si>
  <si>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</si>
  <si>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</si>
  <si>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</si>
  <si>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</si>
  <si>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</si>
  <si>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</si>
  <si>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</si>
  <si>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</si>
  <si>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</si>
  <si>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</si>
  <si>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</si>
  <si>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</si>
  <si>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</si>
  <si>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</si>
  <si>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</si>
  <si>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</si>
  <si>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</si>
  <si>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</si>
  <si>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</si>
  <si>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</si>
  <si>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</si>
  <si>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</si>
  <si>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</si>
  <si>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</si>
  <si>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</si>
  <si>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</si>
  <si>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</si>
  <si>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</si>
  <si>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</si>
  <si>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</si>
  <si>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</si>
  <si>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</si>
  <si>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</si>
  <si>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</si>
  <si>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</si>
  <si>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</si>
  <si>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</si>
  <si>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</si>
  <si>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</si>
  <si>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</si>
  <si>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</si>
  <si>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</si>
  <si>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</si>
  <si>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</si>
  <si>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</si>
  <si>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</si>
  <si>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</si>
  <si>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</si>
  <si>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</si>
  <si>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</si>
  <si>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</si>
  <si>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</si>
  <si>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</si>
  <si>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</si>
  <si>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</si>
  <si>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</si>
  <si>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</si>
  <si>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</si>
  <si>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</si>
  <si>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</si>
  <si>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</si>
  <si>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</si>
  <si>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</si>
  <si>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</si>
  <si>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</si>
  <si>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</si>
  <si>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</si>
  <si>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</si>
  <si>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</si>
  <si>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</si>
  <si>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</si>
  <si>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</si>
  <si>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</si>
  <si>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</si>
  <si>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</si>
  <si>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</si>
  <si>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</si>
  <si>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</si>
  <si>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</si>
  <si>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</si>
  <si>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伊勢市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</si>
  <si>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</si>
  <si>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</si>
  <si>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</si>
  <si>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</si>
  <si>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</si>
  <si>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</si>
  <si>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</si>
  <si>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</si>
  <si>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</si>
  <si>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</si>
  <si>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</si>
  <si>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</si>
  <si>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</si>
  <si>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</si>
  <si>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</si>
  <si>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</si>
  <si>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</si>
  <si>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当市の下水道事業の経営状況は、現在、比較的健全かつ効率的に運営していると言える。しかし、2.①有形固定資産減価償却率の上昇傾向からも施設の老朽化（特に浄化センターの設備等）が進んでいくと見込まれる。このような状況下で、長期的な視点で下水道施設全体を対象とした耐震対策や老朽化した施設の強化・更新を進める下水道ストックマネジメント計画を着実に実行している。また、五十鈴川中村浄化センターを早期に流域下水道へ統合することで、経営の効率化を図る必要がある。</t>
    <phoneticPr fontId="4"/>
  </si>
  <si>
    <t>　経営の健全性については、①経常収支比率が単年度の収支が黒字であることを示す100％を超え、かつ、②累積欠損金が発生していないことを示す0％であることから、健全であると言える。
　また、１年以内に支払うべき債務に対して支払うことができる現金等がある状況を示す③流動比率は100％を大幅に超えて推移したため、短期的な債務の支払に問題はない。料金収入に対する企業債残高の割合を表す④企業債残高対事業規模比率は類似団体平均値を下回っており、使用料で回収すべき経費をどの程度使用料で賄えているかを表す⑤経費回収率も、100％程度で推移しているため、①～⑤の分析からは、概ね類似団体より良好に推移し、健全な経営を行っていると言える。
　経営の効率性については、処理区域内人口のうち、実際に下水道に接続している人口の割合を表した⑧水洗化率は100％に近く、有収水量１㎥あたりの汚水処理に要した費用⑥汚水処理原価も類似団体より低い状態にあり、良好な経営状態である。また、施設・設備が一日に対応可能な処理能力に対する一日平均処理水量の割合である⑦施設利用率も、類似団体を上回っており、適正で効率よく稼動していることから、概ね効率的な経営を行っていると言える。</t>
    <rPh sb="202" eb="204">
      <t>ルイジ</t>
    </rPh>
    <rPh sb="204" eb="206">
      <t>ダンタイ</t>
    </rPh>
    <rPh sb="206" eb="209">
      <t>ヘイキンチ</t>
    </rPh>
    <rPh sb="210" eb="212">
      <t>シタマワ</t>
    </rPh>
    <rPh sb="258" eb="260">
      <t>テイド</t>
    </rPh>
    <rPh sb="261" eb="263">
      <t>スイイ</t>
    </rPh>
    <phoneticPr fontId="4"/>
  </si>
  <si>
    <t>　有形固定資産のうち償却対象資産の減価償却がどの程度進んでいるかを表し資産の老朽化度合を示す①有形固定資産減価償却率は、全国平均値よりも高くなっているが、流域下水道への統合を行い、施設の廃止を計画している。また、法定耐用年数を経過した管渠はないため、②管渠老朽化率及び③管渠改善率は0％である。</t>
    <rPh sb="77" eb="79">
      <t>リュウイキ</t>
    </rPh>
    <rPh sb="79" eb="82">
      <t>ゲスイドウ</t>
    </rPh>
    <rPh sb="84" eb="86">
      <t>トウゴウ</t>
    </rPh>
    <rPh sb="87" eb="88">
      <t>オコナ</t>
    </rPh>
    <rPh sb="90" eb="92">
      <t>シセツ</t>
    </rPh>
    <rPh sb="93" eb="95">
      <t>ハイシ</t>
    </rPh>
    <rPh sb="96" eb="98">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</si>
</sst>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02-4122-8F4E-9B9F0DEB735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0302-4122-8F4E-9B9F0DEB735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59.5</c:v>
                </c:pt>
                <c:pt idx="1">
                  <c:v>51.53</c:v>
                </c:pt>
                <c:pt idx="2">
                  <c:v>53.66</c:v>
                </c:pt>
                <c:pt idx="3">
                  <c:v>55.44</c:v>
                </c:pt>
                <c:pt idx="4">
                  <c:v>54.41</c:v>
                </c:pt>
              </c:numCache>
            </c:numRef>
          </c:val>
          <c:extLst>
            <c:ext xmlns:c16="http://schemas.microsoft.com/office/drawing/2014/chart" uri="{C3380CC4-5D6E-409C-BE32-E72D297353CC}">
              <c16:uniqueId val="{00000000-9A7E-4AF8-8F3E-934766938B5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9A7E-4AF8-8F3E-934766938B5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96.62</c:v>
                </c:pt>
                <c:pt idx="1">
                  <c:v>97.6</c:v>
                </c:pt>
                <c:pt idx="2">
                  <c:v>98.89</c:v>
                </c:pt>
                <c:pt idx="3">
                  <c:v>96.03</c:v>
                </c:pt>
                <c:pt idx="4">
                  <c:v>96.49</c:v>
                </c:pt>
              </c:numCache>
            </c:numRef>
          </c:val>
          <c:extLst>
            <c:ext xmlns:c16="http://schemas.microsoft.com/office/drawing/2014/chart" uri="{C3380CC4-5D6E-409C-BE32-E72D297353CC}">
              <c16:uniqueId val="{00000000-9C15-4F3D-B8BB-0EB6AB7C53B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9C15-4F3D-B8BB-0EB6AB7C53B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113.41</c:v>
                </c:pt>
                <c:pt idx="1">
                  <c:v>103.56</c:v>
                </c:pt>
                <c:pt idx="2">
                  <c:v>104.02</c:v>
                </c:pt>
                <c:pt idx="3">
                  <c:v>110.15</c:v>
                </c:pt>
                <c:pt idx="4">
                  <c:v>110.49</c:v>
                </c:pt>
              </c:numCache>
            </c:numRef>
          </c:val>
          <c:extLst>
            <c:ext xmlns:c16="http://schemas.microsoft.com/office/drawing/2014/chart" uri="{C3380CC4-5D6E-409C-BE32-E72D297353CC}">
              <c16:uniqueId val="{00000000-7E18-4BFC-8768-C578D2DF96B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7E18-4BFC-8768-C578D2DF96B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40</c:v>
                </c:pt>
                <c:pt idx="1">
                  <c:v>41.75</c:v>
                </c:pt>
                <c:pt idx="2">
                  <c:v>43.57</c:v>
                </c:pt>
                <c:pt idx="3">
                  <c:v>45.34</c:v>
                </c:pt>
                <c:pt idx="4">
                  <c:v>47.11</c:v>
                </c:pt>
              </c:numCache>
            </c:numRef>
          </c:val>
          <c:extLst>
            <c:ext xmlns:c16="http://schemas.microsoft.com/office/drawing/2014/chart" uri="{C3380CC4-5D6E-409C-BE32-E72D297353CC}">
              <c16:uniqueId val="{00000000-583F-4030-B301-B483F44C4FA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583F-4030-B301-B483F44C4FA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0A-4DC8-BF87-AFC6DF504C1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270A-4DC8-BF87-AFC6DF504C1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DA-4081-88C3-8F17C33809D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64DA-4081-88C3-8F17C33809D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213.06</c:v>
                </c:pt>
                <c:pt idx="1">
                  <c:v>183.69</c:v>
                </c:pt>
                <c:pt idx="2">
                  <c:v>161.34</c:v>
                </c:pt>
                <c:pt idx="3">
                  <c:v>128.49</c:v>
                </c:pt>
                <c:pt idx="4">
                  <c:v>118.73</c:v>
                </c:pt>
              </c:numCache>
            </c:numRef>
          </c:val>
          <c:extLst>
            <c:ext xmlns:c16="http://schemas.microsoft.com/office/drawing/2014/chart" uri="{C3380CC4-5D6E-409C-BE32-E72D297353CC}">
              <c16:uniqueId val="{00000000-5A56-457F-A65B-F62D0D307E9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5A56-457F-A65B-F62D0D307E9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282.14</c:v>
                </c:pt>
                <c:pt idx="1">
                  <c:v>0</c:v>
                </c:pt>
                <c:pt idx="2">
                  <c:v>0</c:v>
                </c:pt>
                <c:pt idx="3">
                  <c:v>0</c:v>
                </c:pt>
                <c:pt idx="4" formatCode="#,##0.00;&quot;△&quot;#,##0.00;&quot;-&quot;">
                  <c:v>240.02</c:v>
                </c:pt>
              </c:numCache>
            </c:numRef>
          </c:val>
          <c:extLst>
            <c:ext xmlns:c16="http://schemas.microsoft.com/office/drawing/2014/chart" uri="{C3380CC4-5D6E-409C-BE32-E72D297353CC}">
              <c16:uniqueId val="{00000000-30AB-45E3-A340-0E5D6B19163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30AB-45E3-A340-0E5D6B19163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84.21</c:v>
                </c:pt>
                <c:pt idx="2">
                  <c:v>90.89</c:v>
                </c:pt>
                <c:pt idx="3">
                  <c:v>100</c:v>
                </c:pt>
                <c:pt idx="4">
                  <c:v>99.96</c:v>
                </c:pt>
              </c:numCache>
            </c:numRef>
          </c:val>
          <c:extLst>
            <c:ext xmlns:c16="http://schemas.microsoft.com/office/drawing/2014/chart" uri="{C3380CC4-5D6E-409C-BE32-E72D297353CC}">
              <c16:uniqueId val="{00000000-7C73-4D88-B1C7-229785E387C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7C73-4D88-B1C7-229785E387C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189.4</c:v>
                </c:pt>
                <c:pt idx="1">
                  <c:v>208.44</c:v>
                </c:pt>
                <c:pt idx="2">
                  <c:v>196.21</c:v>
                </c:pt>
                <c:pt idx="3">
                  <c:v>184.41</c:v>
                </c:pt>
                <c:pt idx="4">
                  <c:v>184.73</c:v>
                </c:pt>
              </c:numCache>
            </c:numRef>
          </c:val>
          <c:extLst>
            <c:ext xmlns:c16="http://schemas.microsoft.com/office/drawing/2014/chart" uri="{C3380CC4-5D6E-409C-BE32-E72D297353CC}">
              <c16:uniqueId val="{00000000-289F-473A-A5BF-AF02BF66A2F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289F-473A-A5BF-AF02BF66A2F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三重県　伊勢市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65" t="str">
        <f>データ!$M$6</f>
        <v>非設置</v>
      </c>
      <c r="AE8" s="65"/>
      <c r="AF8" s="65"/>
      <c r="AG8" s="65"/>
      <c r="AH8" s="65"/>
      <c r="AI8" s="65"/>
      <c r="AJ8" s="65"/>
      <c r="AK8" s="3"/>
      <c r="AL8" s="45">
        <f>データ!S6</f>
        <v>120306</v>
      </c>
      <c r="AM8" s="45"/>
      <c r="AN8" s="45"/>
      <c r="AO8" s="45"/>
      <c r="AP8" s="45"/>
      <c r="AQ8" s="45"/>
      <c r="AR8" s="45"/>
      <c r="AS8" s="45"/>
      <c r="AT8" s="44">
        <f>データ!T6</f>
        <v>208.37</v>
      </c>
      <c r="AU8" s="44"/>
      <c r="AV8" s="44"/>
      <c r="AW8" s="44"/>
      <c r="AX8" s="44"/>
      <c r="AY8" s="44"/>
      <c r="AZ8" s="44"/>
      <c r="BA8" s="44"/>
      <c r="BB8" s="44">
        <f>データ!U6</f>
        <v>577.37</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81.69</v>
      </c>
      <c r="J10" s="44"/>
      <c r="K10" s="44"/>
      <c r="L10" s="44"/>
      <c r="M10" s="44"/>
      <c r="N10" s="44"/>
      <c r="O10" s="44"/>
      <c r="P10" s="44">
        <f>データ!P6</f>
        <v>2.85</v>
      </c>
      <c r="Q10" s="44"/>
      <c r="R10" s="44"/>
      <c r="S10" s="44"/>
      <c r="T10" s="44"/>
      <c r="U10" s="44"/>
      <c r="V10" s="44"/>
      <c r="W10" s="44">
        <f>データ!Q6</f>
        <v>98.42</v>
      </c>
      <c r="X10" s="44"/>
      <c r="Y10" s="44"/>
      <c r="Z10" s="44"/>
      <c r="AA10" s="44"/>
      <c r="AB10" s="44"/>
      <c r="AC10" s="44"/>
      <c r="AD10" s="45">
        <f>データ!R6</f>
        <v>2530</v>
      </c>
      <c r="AE10" s="45"/>
      <c r="AF10" s="45"/>
      <c r="AG10" s="45"/>
      <c r="AH10" s="45"/>
      <c r="AI10" s="45"/>
      <c r="AJ10" s="45"/>
      <c r="AK10" s="2"/>
      <c r="AL10" s="45">
        <f>データ!V6</f>
        <v>3415</v>
      </c>
      <c r="AM10" s="45"/>
      <c r="AN10" s="45"/>
      <c r="AO10" s="45"/>
      <c r="AP10" s="45"/>
      <c r="AQ10" s="45"/>
      <c r="AR10" s="45"/>
      <c r="AS10" s="45"/>
      <c r="AT10" s="44">
        <f>データ!W6</f>
        <v>1.59</v>
      </c>
      <c r="AU10" s="44"/>
      <c r="AV10" s="44"/>
      <c r="AW10" s="44"/>
      <c r="AX10" s="44"/>
      <c r="AY10" s="44"/>
      <c r="AZ10" s="44"/>
      <c r="BA10" s="44"/>
      <c r="BB10" s="44">
        <f>データ!X6</f>
        <v>2147.8000000000002</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hSrgIaOn4iCQXZmSCbhcd7/P017IdBEw36b2SjLFNTmkPVNujlDHR5S/V8FR1rfe312I4tXbXPtAQzB3oKg5iw==" saltValue="tU2AXCSo+7cXveUqN/K7T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242039</v>
      </c>
      <c r="D6" s="19">
        <f t="shared" si="3"/>
        <v>46</v>
      </c>
      <c r="E6" s="19">
        <f t="shared" si="3"/>
        <v>17</v>
      </c>
      <c r="F6" s="19">
        <f t="shared" si="3"/>
        <v>4</v>
      </c>
      <c r="G6" s="19">
        <f t="shared" si="3"/>
        <v>0</v>
      </c>
      <c r="H6" s="19" t="str">
        <f t="shared" si="3"/>
        <v>三重県　伊勢市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81.69</v>
      </c>
      <c r="P6" s="20">
        <f t="shared" si="3"/>
        <v>2.85</v>
      </c>
      <c r="Q6" s="20">
        <f t="shared" si="3"/>
        <v>98.42</v>
      </c>
      <c r="R6" s="20">
        <f t="shared" si="3"/>
        <v>2530</v>
      </c>
      <c r="S6" s="20">
        <f t="shared" si="3"/>
        <v>120306</v>
      </c>
      <c r="T6" s="20">
        <f t="shared" si="3"/>
        <v>208.37</v>
      </c>
      <c r="U6" s="20">
        <f t="shared" si="3"/>
        <v>577.37</v>
      </c>
      <c r="V6" s="20">
        <f t="shared" si="3"/>
        <v>3415</v>
      </c>
      <c r="W6" s="20">
        <f t="shared" si="3"/>
        <v>1.59</v>
      </c>
      <c r="X6" s="20">
        <f t="shared" si="3"/>
        <v>2147.8000000000002</v>
      </c>
      <c r="Y6" s="21">
        <f>IF(Y7="",NA(),Y7)</f>
        <v>113.41</v>
      </c>
      <c r="Z6" s="21">
        <f t="shared" ref="Z6:AH6" si="4">IF(Z7="",NA(),Z7)</f>
        <v>103.56</v>
      </c>
      <c r="AA6" s="21">
        <f t="shared" si="4"/>
        <v>104.02</v>
      </c>
      <c r="AB6" s="21">
        <f t="shared" si="4"/>
        <v>110.15</v>
      </c>
      <c r="AC6" s="21">
        <f t="shared" si="4"/>
        <v>110.49</v>
      </c>
      <c r="AD6" s="21">
        <f t="shared" si="4"/>
        <v>102.73</v>
      </c>
      <c r="AE6" s="21">
        <f t="shared" si="4"/>
        <v>105.78</v>
      </c>
      <c r="AF6" s="21">
        <f t="shared" si="4"/>
        <v>106.09</v>
      </c>
      <c r="AG6" s="21">
        <f t="shared" si="4"/>
        <v>106.44</v>
      </c>
      <c r="AH6" s="21">
        <f t="shared" si="4"/>
        <v>107.11</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1">
        <f>IF(AU7="",NA(),AU7)</f>
        <v>213.06</v>
      </c>
      <c r="AV6" s="21">
        <f t="shared" ref="AV6:BD6" si="6">IF(AV7="",NA(),AV7)</f>
        <v>183.69</v>
      </c>
      <c r="AW6" s="21">
        <f t="shared" si="6"/>
        <v>161.34</v>
      </c>
      <c r="AX6" s="21">
        <f t="shared" si="6"/>
        <v>128.49</v>
      </c>
      <c r="AY6" s="21">
        <f t="shared" si="6"/>
        <v>118.73</v>
      </c>
      <c r="AZ6" s="21">
        <f t="shared" si="6"/>
        <v>47.72</v>
      </c>
      <c r="BA6" s="21">
        <f t="shared" si="6"/>
        <v>44.24</v>
      </c>
      <c r="BB6" s="21">
        <f t="shared" si="6"/>
        <v>43.07</v>
      </c>
      <c r="BC6" s="21">
        <f t="shared" si="6"/>
        <v>45.42</v>
      </c>
      <c r="BD6" s="21">
        <f t="shared" si="6"/>
        <v>50.63</v>
      </c>
      <c r="BE6" s="20" t="str">
        <f>IF(BE7="","",IF(BE7="-","【-】","【"&amp;SUBSTITUTE(TEXT(BE7,"#,##0.00"),"-","△")&amp;"】"))</f>
        <v>【48.91】</v>
      </c>
      <c r="BF6" s="21">
        <f>IF(BF7="",NA(),BF7)</f>
        <v>282.14</v>
      </c>
      <c r="BG6" s="20">
        <f t="shared" ref="BG6:BO6" si="7">IF(BG7="",NA(),BG7)</f>
        <v>0</v>
      </c>
      <c r="BH6" s="20">
        <f t="shared" si="7"/>
        <v>0</v>
      </c>
      <c r="BI6" s="20">
        <f t="shared" si="7"/>
        <v>0</v>
      </c>
      <c r="BJ6" s="21">
        <f t="shared" si="7"/>
        <v>240.02</v>
      </c>
      <c r="BK6" s="21">
        <f t="shared" si="7"/>
        <v>1206.79</v>
      </c>
      <c r="BL6" s="21">
        <f t="shared" si="7"/>
        <v>1258.43</v>
      </c>
      <c r="BM6" s="21">
        <f t="shared" si="7"/>
        <v>1163.75</v>
      </c>
      <c r="BN6" s="21">
        <f t="shared" si="7"/>
        <v>1195.47</v>
      </c>
      <c r="BO6" s="21">
        <f t="shared" si="7"/>
        <v>1168.69</v>
      </c>
      <c r="BP6" s="20" t="str">
        <f>IF(BP7="","",IF(BP7="-","【-】","【"&amp;SUBSTITUTE(TEXT(BP7,"#,##0.00"),"-","△")&amp;"】"))</f>
        <v>【1,156.82】</v>
      </c>
      <c r="BQ6" s="21">
        <f>IF(BQ7="",NA(),BQ7)</f>
        <v>100</v>
      </c>
      <c r="BR6" s="21">
        <f t="shared" ref="BR6:BZ6" si="8">IF(BR7="",NA(),BR7)</f>
        <v>84.21</v>
      </c>
      <c r="BS6" s="21">
        <f t="shared" si="8"/>
        <v>90.89</v>
      </c>
      <c r="BT6" s="21">
        <f t="shared" si="8"/>
        <v>100</v>
      </c>
      <c r="BU6" s="21">
        <f t="shared" si="8"/>
        <v>99.96</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189.4</v>
      </c>
      <c r="CC6" s="21">
        <f t="shared" ref="CC6:CK6" si="9">IF(CC7="",NA(),CC7)</f>
        <v>208.44</v>
      </c>
      <c r="CD6" s="21">
        <f t="shared" si="9"/>
        <v>196.21</v>
      </c>
      <c r="CE6" s="21">
        <f t="shared" si="9"/>
        <v>184.41</v>
      </c>
      <c r="CF6" s="21">
        <f t="shared" si="9"/>
        <v>184.73</v>
      </c>
      <c r="CG6" s="21">
        <f t="shared" si="9"/>
        <v>228.47</v>
      </c>
      <c r="CH6" s="21">
        <f t="shared" si="9"/>
        <v>224.88</v>
      </c>
      <c r="CI6" s="21">
        <f t="shared" si="9"/>
        <v>228.64</v>
      </c>
      <c r="CJ6" s="21">
        <f t="shared" si="9"/>
        <v>239.46</v>
      </c>
      <c r="CK6" s="21">
        <f t="shared" si="9"/>
        <v>233.15</v>
      </c>
      <c r="CL6" s="20" t="str">
        <f>IF(CL7="","",IF(CL7="-","【-】","【"&amp;SUBSTITUTE(TEXT(CL7,"#,##0.00"),"-","△")&amp;"】"))</f>
        <v>【215.73】</v>
      </c>
      <c r="CM6" s="21">
        <f>IF(CM7="",NA(),CM7)</f>
        <v>59.5</v>
      </c>
      <c r="CN6" s="21">
        <f t="shared" ref="CN6:CV6" si="10">IF(CN7="",NA(),CN7)</f>
        <v>51.53</v>
      </c>
      <c r="CO6" s="21">
        <f t="shared" si="10"/>
        <v>53.66</v>
      </c>
      <c r="CP6" s="21">
        <f t="shared" si="10"/>
        <v>55.44</v>
      </c>
      <c r="CQ6" s="21">
        <f t="shared" si="10"/>
        <v>54.41</v>
      </c>
      <c r="CR6" s="21">
        <f t="shared" si="10"/>
        <v>42.47</v>
      </c>
      <c r="CS6" s="21">
        <f t="shared" si="10"/>
        <v>42.4</v>
      </c>
      <c r="CT6" s="21">
        <f t="shared" si="10"/>
        <v>42.28</v>
      </c>
      <c r="CU6" s="21">
        <f t="shared" si="10"/>
        <v>41.06</v>
      </c>
      <c r="CV6" s="21">
        <f t="shared" si="10"/>
        <v>42.09</v>
      </c>
      <c r="CW6" s="20" t="str">
        <f>IF(CW7="","",IF(CW7="-","【-】","【"&amp;SUBSTITUTE(TEXT(CW7,"#,##0.00"),"-","△")&amp;"】"))</f>
        <v>【43.28】</v>
      </c>
      <c r="CX6" s="21">
        <f>IF(CX7="",NA(),CX7)</f>
        <v>96.62</v>
      </c>
      <c r="CY6" s="21">
        <f t="shared" ref="CY6:DG6" si="11">IF(CY7="",NA(),CY7)</f>
        <v>97.6</v>
      </c>
      <c r="CZ6" s="21">
        <f t="shared" si="11"/>
        <v>98.89</v>
      </c>
      <c r="DA6" s="21">
        <f t="shared" si="11"/>
        <v>96.03</v>
      </c>
      <c r="DB6" s="21">
        <f t="shared" si="11"/>
        <v>96.49</v>
      </c>
      <c r="DC6" s="21">
        <f t="shared" si="11"/>
        <v>83.75</v>
      </c>
      <c r="DD6" s="21">
        <f t="shared" si="11"/>
        <v>84.19</v>
      </c>
      <c r="DE6" s="21">
        <f t="shared" si="11"/>
        <v>84.34</v>
      </c>
      <c r="DF6" s="21">
        <f t="shared" si="11"/>
        <v>84.34</v>
      </c>
      <c r="DG6" s="21">
        <f t="shared" si="11"/>
        <v>84.73</v>
      </c>
      <c r="DH6" s="20" t="str">
        <f>IF(DH7="","",IF(DH7="-","【-】","【"&amp;SUBSTITUTE(TEXT(DH7,"#,##0.00"),"-","△")&amp;"】"))</f>
        <v>【86.21】</v>
      </c>
      <c r="DI6" s="21">
        <f>IF(DI7="",NA(),DI7)</f>
        <v>40</v>
      </c>
      <c r="DJ6" s="21">
        <f t="shared" ref="DJ6:DR6" si="12">IF(DJ7="",NA(),DJ7)</f>
        <v>41.75</v>
      </c>
      <c r="DK6" s="21">
        <f t="shared" si="12"/>
        <v>43.57</v>
      </c>
      <c r="DL6" s="21">
        <f t="shared" si="12"/>
        <v>45.34</v>
      </c>
      <c r="DM6" s="21">
        <f t="shared" si="12"/>
        <v>47.11</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2">
      <c r="A7" s="14"/>
      <c r="B7" s="23">
        <v>2023</v>
      </c>
      <c r="C7" s="23">
        <v>242039</v>
      </c>
      <c r="D7" s="23">
        <v>46</v>
      </c>
      <c r="E7" s="23">
        <v>17</v>
      </c>
      <c r="F7" s="23">
        <v>4</v>
      </c>
      <c r="G7" s="23">
        <v>0</v>
      </c>
      <c r="H7" s="23" t="s">
        <v>96</v>
      </c>
      <c r="I7" s="23" t="s">
        <v>97</v>
      </c>
      <c r="J7" s="23" t="s">
        <v>98</v>
      </c>
      <c r="K7" s="23" t="s">
        <v>99</v>
      </c>
      <c r="L7" s="23" t="s">
        <v>100</v>
      </c>
      <c r="M7" s="23" t="s">
        <v>101</v>
      </c>
      <c r="N7" s="24" t="s">
        <v>102</v>
      </c>
      <c r="O7" s="24">
        <v>81.69</v>
      </c>
      <c r="P7" s="24">
        <v>2.85</v>
      </c>
      <c r="Q7" s="24">
        <v>98.42</v>
      </c>
      <c r="R7" s="24">
        <v>2530</v>
      </c>
      <c r="S7" s="24">
        <v>120306</v>
      </c>
      <c r="T7" s="24">
        <v>208.37</v>
      </c>
      <c r="U7" s="24">
        <v>577.37</v>
      </c>
      <c r="V7" s="24">
        <v>3415</v>
      </c>
      <c r="W7" s="24">
        <v>1.59</v>
      </c>
      <c r="X7" s="24">
        <v>2147.8000000000002</v>
      </c>
      <c r="Y7" s="24">
        <v>113.41</v>
      </c>
      <c r="Z7" s="24">
        <v>103.56</v>
      </c>
      <c r="AA7" s="24">
        <v>104.02</v>
      </c>
      <c r="AB7" s="24">
        <v>110.15</v>
      </c>
      <c r="AC7" s="24">
        <v>110.49</v>
      </c>
      <c r="AD7" s="24">
        <v>102.73</v>
      </c>
      <c r="AE7" s="24">
        <v>105.78</v>
      </c>
      <c r="AF7" s="24">
        <v>106.09</v>
      </c>
      <c r="AG7" s="24">
        <v>106.44</v>
      </c>
      <c r="AH7" s="24">
        <v>107.11</v>
      </c>
      <c r="AI7" s="24">
        <v>105.09</v>
      </c>
      <c r="AJ7" s="24">
        <v>0</v>
      </c>
      <c r="AK7" s="24">
        <v>0</v>
      </c>
      <c r="AL7" s="24">
        <v>0</v>
      </c>
      <c r="AM7" s="24">
        <v>0</v>
      </c>
      <c r="AN7" s="24">
        <v>0</v>
      </c>
      <c r="AO7" s="24">
        <v>94.97</v>
      </c>
      <c r="AP7" s="24">
        <v>63.96</v>
      </c>
      <c r="AQ7" s="24">
        <v>69.42</v>
      </c>
      <c r="AR7" s="24">
        <v>72.86</v>
      </c>
      <c r="AS7" s="24">
        <v>69.540000000000006</v>
      </c>
      <c r="AT7" s="24">
        <v>65.73</v>
      </c>
      <c r="AU7" s="24">
        <v>213.06</v>
      </c>
      <c r="AV7" s="24">
        <v>183.69</v>
      </c>
      <c r="AW7" s="24">
        <v>161.34</v>
      </c>
      <c r="AX7" s="24">
        <v>128.49</v>
      </c>
      <c r="AY7" s="24">
        <v>118.73</v>
      </c>
      <c r="AZ7" s="24">
        <v>47.72</v>
      </c>
      <c r="BA7" s="24">
        <v>44.24</v>
      </c>
      <c r="BB7" s="24">
        <v>43.07</v>
      </c>
      <c r="BC7" s="24">
        <v>45.42</v>
      </c>
      <c r="BD7" s="24">
        <v>50.63</v>
      </c>
      <c r="BE7" s="24">
        <v>48.91</v>
      </c>
      <c r="BF7" s="24">
        <v>282.14</v>
      </c>
      <c r="BG7" s="24">
        <v>0</v>
      </c>
      <c r="BH7" s="24">
        <v>0</v>
      </c>
      <c r="BI7" s="24">
        <v>0</v>
      </c>
      <c r="BJ7" s="24">
        <v>240.02</v>
      </c>
      <c r="BK7" s="24">
        <v>1206.79</v>
      </c>
      <c r="BL7" s="24">
        <v>1258.43</v>
      </c>
      <c r="BM7" s="24">
        <v>1163.75</v>
      </c>
      <c r="BN7" s="24">
        <v>1195.47</v>
      </c>
      <c r="BO7" s="24">
        <v>1168.69</v>
      </c>
      <c r="BP7" s="24">
        <v>1156.82</v>
      </c>
      <c r="BQ7" s="24">
        <v>100</v>
      </c>
      <c r="BR7" s="24">
        <v>84.21</v>
      </c>
      <c r="BS7" s="24">
        <v>90.89</v>
      </c>
      <c r="BT7" s="24">
        <v>100</v>
      </c>
      <c r="BU7" s="24">
        <v>99.96</v>
      </c>
      <c r="BV7" s="24">
        <v>71.84</v>
      </c>
      <c r="BW7" s="24">
        <v>73.36</v>
      </c>
      <c r="BX7" s="24">
        <v>72.599999999999994</v>
      </c>
      <c r="BY7" s="24">
        <v>69.430000000000007</v>
      </c>
      <c r="BZ7" s="24">
        <v>70.709999999999994</v>
      </c>
      <c r="CA7" s="24">
        <v>75.33</v>
      </c>
      <c r="CB7" s="24">
        <v>189.4</v>
      </c>
      <c r="CC7" s="24">
        <v>208.44</v>
      </c>
      <c r="CD7" s="24">
        <v>196.21</v>
      </c>
      <c r="CE7" s="24">
        <v>184.41</v>
      </c>
      <c r="CF7" s="24">
        <v>184.73</v>
      </c>
      <c r="CG7" s="24">
        <v>228.47</v>
      </c>
      <c r="CH7" s="24">
        <v>224.88</v>
      </c>
      <c r="CI7" s="24">
        <v>228.64</v>
      </c>
      <c r="CJ7" s="24">
        <v>239.46</v>
      </c>
      <c r="CK7" s="24">
        <v>233.15</v>
      </c>
      <c r="CL7" s="24">
        <v>215.73</v>
      </c>
      <c r="CM7" s="24">
        <v>59.5</v>
      </c>
      <c r="CN7" s="24">
        <v>51.53</v>
      </c>
      <c r="CO7" s="24">
        <v>53.66</v>
      </c>
      <c r="CP7" s="24">
        <v>55.44</v>
      </c>
      <c r="CQ7" s="24">
        <v>54.41</v>
      </c>
      <c r="CR7" s="24">
        <v>42.47</v>
      </c>
      <c r="CS7" s="24">
        <v>42.4</v>
      </c>
      <c r="CT7" s="24">
        <v>42.28</v>
      </c>
      <c r="CU7" s="24">
        <v>41.06</v>
      </c>
      <c r="CV7" s="24">
        <v>42.09</v>
      </c>
      <c r="CW7" s="24">
        <v>43.28</v>
      </c>
      <c r="CX7" s="24">
        <v>96.62</v>
      </c>
      <c r="CY7" s="24">
        <v>97.6</v>
      </c>
      <c r="CZ7" s="24">
        <v>98.89</v>
      </c>
      <c r="DA7" s="24">
        <v>96.03</v>
      </c>
      <c r="DB7" s="24">
        <v>96.49</v>
      </c>
      <c r="DC7" s="24">
        <v>83.75</v>
      </c>
      <c r="DD7" s="24">
        <v>84.19</v>
      </c>
      <c r="DE7" s="24">
        <v>84.34</v>
      </c>
      <c r="DF7" s="24">
        <v>84.34</v>
      </c>
      <c r="DG7" s="24">
        <v>84.73</v>
      </c>
      <c r="DH7" s="24">
        <v>86.21</v>
      </c>
      <c r="DI7" s="24">
        <v>40</v>
      </c>
      <c r="DJ7" s="24">
        <v>41.75</v>
      </c>
      <c r="DK7" s="24">
        <v>43.57</v>
      </c>
      <c r="DL7" s="24">
        <v>45.34</v>
      </c>
      <c r="DM7" s="24">
        <v>47.11</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112</v>
      </c>
      <c r="E13" t="s">
        <v>111</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