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3_伊勢市\"/>
    </mc:Choice>
  </mc:AlternateContent>
  <xr:revisionPtr revIDLastSave="0" documentId="13_ncr:1_{A3D4A570-8C49-4574-B40E-701F92A80676}" xr6:coauthVersionLast="47" xr6:coauthVersionMax="47" xr10:uidLastSave="{00000000-0000-0000-0000-000000000000}"/>
  <workbookProtection workbookAlgorithmName="SHA-512" workbookHashValue="uCqkUxVYJeHJSizoW5GDCfG01qO56MW7fZdVgMjvRn7hAFr72LVQAPf4T7eP9nM1NHiDJ8Z0A5P6Z5qJC89uIA==" workbookSaltValue="9HfbyQvR/7XX9LYNz7m/8Q==" workbookSpinCount="100000" lockStructure="1"/>
  <bookViews>
    <workbookView xWindow="-289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BB10" i="4"/>
  <c r="AT10" i="4"/>
  <c r="AL10" i="4"/>
  <c r="W10" i="4"/>
  <c r="I10" i="4"/>
  <c r="BB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<sst xmlns="http://schemas.openxmlformats.org/spreadsheetml/2006/main" count="228" uniqueCount="113">
  <si>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</si>
  <si>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</si>
  <si>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</si>
  <si>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</si>
  <si>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</si>
  <si>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</si>
  <si>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</si>
  <si>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</si>
  <si>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</si>
  <si>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</si>
  <si>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</si>
  <si>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</si>
  <si>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</si>
  <si>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</si>
  <si>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</si>
  <si>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</si>
  <si>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</si>
  <si>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</si>
  <si>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</si>
  <si>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</si>
  <si>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</si>
  <si>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</si>
  <si>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</si>
  <si>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</si>
  <si>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</si>
  <si>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</si>
  <si>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</si>
  <si>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</si>
  <si>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</si>
  <si>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</si>
  <si>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</si>
  <si>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</si>
  <si>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</si>
  <si>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</si>
  <si>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</si>
  <si>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</si>
  <si>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</si>
  <si>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</si>
  <si>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</si>
  <si>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</si>
  <si>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</si>
  <si>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</si>
  <si>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</si>
  <si>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</si>
  <si>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</si>
  <si>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</si>
  <si>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</si>
  <si>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</si>
  <si>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</si>
  <si>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</si>
  <si>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</si>
  <si>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</si>
  <si>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</si>
  <si>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</si>
  <si>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</si>
  <si>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</si>
  <si>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</si>
  <si>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</si>
  <si>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</si>
  <si>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</si>
  <si>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</si>
  <si>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</si>
  <si>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</si>
  <si>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</si>
  <si>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</si>
  <si>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</si>
  <si>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</si>
  <si>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</si>
  <si>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</si>
  <si>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</si>
  <si>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</si>
  <si>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</si>
  <si>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</si>
  <si>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</si>
  <si>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</si>
  <si>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</si>
  <si>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</si>
  <si>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</si>
  <si>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</si>
  <si>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</si>
  <si>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</si>
  <si>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</si>
  <si>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</si>
  <si>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</si>
  <si>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</si>
  <si>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</si>
  <si>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</si>
  <si>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</si>
  <si>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</si>
  <si>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</si>
  <si>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</si>
  <si>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</si>
  <si>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</si>
  <si>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</si>
  <si>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</si>
  <si>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</si>
  <si>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</si>
  <si>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</si>
  <si>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</si>
  <si>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</si>
  <si>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</si>
  <si>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</si>
  <si>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</si>
  <si>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</si>
  <si>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</si>
  <si>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</si>
  <si>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</si>
  <si>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</si>
  <si>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</si>
  <si>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</si>
  <si>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その一方で、②管路経年化率は、漏水実績等で緊急に更新すべき箇所の整備を重点的に実施しているものの、法定耐用年数を超過した管路の割合が増加傾向で、類似団体平均と比べて依然として高くなっている。</t>
    <phoneticPr fontId="4"/>
  </si>
  <si>
    <t>　当市の水道事業の経営状況は概ね健全かつ効率的に運営し、老朽化の状況においても、概ね類似団体と同等の状況にある。　しかし、１．⑧有収率が減少し、２．②管路経年化率が増加傾向にあることからも、水道管路の老朽化が進行し、漏水が増加する恐れがあるため、「伊勢市水道事業ビジョン」で本市独自の更新基準を定め、災害対策を含めた更新事業を計画的に行っている。
　また、本年度は本ビジョンにおける計画期間の中間年度であったことから、これまでの事業を振り返り、課題や施策の具体的な実現方策の見直しを行っている。今後、水道事業を安定的に継続するため、本ビジョンに基づいた予算・決算の進捗管理を行い、PDCAサイクルに基づいた確認・検証を繰り返し行うことで、経営指標などの目標達成に向けた取り組みを推進していく。</t>
    <rPh sb="68" eb="70">
      <t>ゲンショウ</t>
    </rPh>
    <rPh sb="178" eb="181">
      <t>ホンネンド</t>
    </rPh>
    <rPh sb="182" eb="183">
      <t>ホン</t>
    </rPh>
    <rPh sb="191" eb="193">
      <t>ケイカク</t>
    </rPh>
    <rPh sb="193" eb="195">
      <t>キカン</t>
    </rPh>
    <rPh sb="196" eb="198">
      <t>チュウカン</t>
    </rPh>
    <rPh sb="198" eb="200">
      <t>ネンド</t>
    </rPh>
    <rPh sb="214" eb="216">
      <t>ジギョウ</t>
    </rPh>
    <rPh sb="217" eb="218">
      <t>フ</t>
    </rPh>
    <rPh sb="219" eb="220">
      <t>カエ</t>
    </rPh>
    <rPh sb="222" eb="224">
      <t>カダイ</t>
    </rPh>
    <rPh sb="225" eb="227">
      <t>シサク</t>
    </rPh>
    <rPh sb="228" eb="231">
      <t>グタイテキ</t>
    </rPh>
    <rPh sb="232" eb="234">
      <t>ジツゲン</t>
    </rPh>
    <rPh sb="234" eb="236">
      <t>ホウサク</t>
    </rPh>
    <rPh sb="237" eb="239">
      <t>ミナオ</t>
    </rPh>
    <rPh sb="241" eb="242">
      <t>オコナ</t>
    </rPh>
    <rPh sb="247" eb="249">
      <t>コンゴ</t>
    </rPh>
    <rPh sb="266" eb="267">
      <t>ホン</t>
    </rPh>
    <rPh sb="272" eb="273">
      <t>モト</t>
    </rPh>
    <rPh sb="299" eb="300">
      <t>モト</t>
    </rPh>
    <rPh sb="303" eb="305">
      <t>カクニン</t>
    </rPh>
    <rPh sb="306" eb="308">
      <t>ケンショウ</t>
    </rPh>
    <phoneticPr fontId="4"/>
  </si>
  <si>
    <t>　経営の健全性の観点から、①経常収支比率は、単年度の収支が黒字であることを示す100％以上となっており、②累積欠損金比率は、累積欠損金が発生していないことを示す0％で推移していることから、健全な経営成績であるといえる。また、１年以内に支払うべき債務に対して支払い可能な現金等がある状況を示す③流動比率は、100％を大幅に超えており、短期的な債務に対する支払能力は問題ない。その一方、給水収益に対する企業債残高の割合であり、企業債残高の規模を表す④企業債残高対給水収益比率については、年々増加する老朽化管路の更新にかかる起債等より、類似団体よりやや劣っているが、全国平均に勝る数値を維持しており、健全な財政状態であるといえる。
　経営の効率性の観点から、⑤料金回収率は全国平均、類似団体平均値をともに上回る数値を維持しており、給水に係る費用が給水収益で十分に賄えている状況である。有収水量１㎥あたりについて、どれだけの費用がかかっているかを表す⑥給水原価は、類似団体平均値と比較しても良好な水準を維持している。その一方で⑦施設利用率は0.60％減少し、施設の稼働が収益につながっているかを判断する⑧有収率についても、前年度より0.54％減少しており、施設の適切な管理や更新を行い、効率的な経営に努めたい。
　これらのことから、類似団体と比較しても良好な水準で推移し、概ね健全かつ効率的な経営が行われているといえる。</t>
    <rPh sb="188" eb="190">
      <t>イッポウ</t>
    </rPh>
    <rPh sb="261" eb="262">
      <t>ナド</t>
    </rPh>
    <rPh sb="273" eb="274">
      <t>オト</t>
    </rPh>
    <rPh sb="280" eb="282">
      <t>ゼンコク</t>
    </rPh>
    <rPh sb="282" eb="284">
      <t>ヘイキン</t>
    </rPh>
    <rPh sb="285" eb="286">
      <t>マサ</t>
    </rPh>
    <rPh sb="287" eb="289">
      <t>スウチ</t>
    </rPh>
    <rPh sb="290" eb="292">
      <t>イジ</t>
    </rPh>
    <rPh sb="456" eb="458">
      <t>イッポウ</t>
    </rPh>
    <rPh sb="517" eb="51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</si>
</sst>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1.02</c:v>
                </c:pt>
                <c:pt idx="2">
                  <c:v>0.82</c:v>
                </c:pt>
                <c:pt idx="3">
                  <c:v>1.03</c:v>
                </c:pt>
                <c:pt idx="4">
                  <c:v>1</c:v>
                </c:pt>
              </c:numCache>
            </c:numRef>
          </c:val>
          <c:extLst>
            <c:ext xmlns:c16="http://schemas.microsoft.com/office/drawing/2014/chart" uri="{C3380CC4-5D6E-409C-BE32-E72D297353CC}">
              <c16:uniqueId val="{00000000-DBA7-4BF8-899A-B542530A64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DBA7-4BF8-899A-B542530A64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53.49</c:v>
                </c:pt>
                <c:pt idx="1">
                  <c:v>54.38</c:v>
                </c:pt>
                <c:pt idx="2">
                  <c:v>57.23</c:v>
                </c:pt>
                <c:pt idx="3">
                  <c:v>55.18</c:v>
                </c:pt>
                <c:pt idx="4">
                  <c:v>54.58</c:v>
                </c:pt>
              </c:numCache>
            </c:numRef>
          </c:val>
          <c:extLst>
            <c:ext xmlns:c16="http://schemas.microsoft.com/office/drawing/2014/chart" uri="{C3380CC4-5D6E-409C-BE32-E72D297353CC}">
              <c16:uniqueId val="{00000000-3C06-4B88-9B6B-C18ECF8D4E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C06-4B88-9B6B-C18ECF8D4E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86.15</c:v>
                </c:pt>
                <c:pt idx="1">
                  <c:v>85.04</c:v>
                </c:pt>
                <c:pt idx="2">
                  <c:v>84.86</c:v>
                </c:pt>
                <c:pt idx="3">
                  <c:v>86.9</c:v>
                </c:pt>
                <c:pt idx="4">
                  <c:v>86.36</c:v>
                </c:pt>
              </c:numCache>
            </c:numRef>
          </c:val>
          <c:extLst>
            <c:ext xmlns:c16="http://schemas.microsoft.com/office/drawing/2014/chart" uri="{C3380CC4-5D6E-409C-BE32-E72D297353CC}">
              <c16:uniqueId val="{00000000-26C4-47BB-B052-7DAB1C374F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6C4-47BB-B052-7DAB1C374F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117.24</c:v>
                </c:pt>
                <c:pt idx="1">
                  <c:v>114.63</c:v>
                </c:pt>
                <c:pt idx="2">
                  <c:v>115.55</c:v>
                </c:pt>
                <c:pt idx="3">
                  <c:v>113.94</c:v>
                </c:pt>
                <c:pt idx="4">
                  <c:v>110.92</c:v>
                </c:pt>
              </c:numCache>
            </c:numRef>
          </c:val>
          <c:extLst>
            <c:ext xmlns:c16="http://schemas.microsoft.com/office/drawing/2014/chart" uri="{C3380CC4-5D6E-409C-BE32-E72D297353CC}">
              <c16:uniqueId val="{00000000-0875-4744-946B-CB0D9E58D8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875-4744-946B-CB0D9E58D8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44.53</c:v>
                </c:pt>
                <c:pt idx="1">
                  <c:v>44.88</c:v>
                </c:pt>
                <c:pt idx="2">
                  <c:v>45.54</c:v>
                </c:pt>
                <c:pt idx="3">
                  <c:v>46.23</c:v>
                </c:pt>
                <c:pt idx="4">
                  <c:v>46.44</c:v>
                </c:pt>
              </c:numCache>
            </c:numRef>
          </c:val>
          <c:extLst>
            <c:ext xmlns:c16="http://schemas.microsoft.com/office/drawing/2014/chart" uri="{C3380CC4-5D6E-409C-BE32-E72D297353CC}">
              <c16:uniqueId val="{00000000-C835-40E9-BDA0-74DA0BEC35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C835-40E9-BDA0-74DA0BEC35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23.39</c:v>
                </c:pt>
                <c:pt idx="1">
                  <c:v>24.66</c:v>
                </c:pt>
                <c:pt idx="2">
                  <c:v>25.1</c:v>
                </c:pt>
                <c:pt idx="3">
                  <c:v>27.23</c:v>
                </c:pt>
                <c:pt idx="4">
                  <c:v>28.03</c:v>
                </c:pt>
              </c:numCache>
            </c:numRef>
          </c:val>
          <c:extLst>
            <c:ext xmlns:c16="http://schemas.microsoft.com/office/drawing/2014/chart" uri="{C3380CC4-5D6E-409C-BE32-E72D297353CC}">
              <c16:uniqueId val="{00000000-BD8D-4D62-9B2E-C7915149D9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BD8D-4D62-9B2E-C7915149D9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0E-4359-8359-A28895AD32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890E-4359-8359-A28895AD32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302.27</c:v>
                </c:pt>
                <c:pt idx="1">
                  <c:v>340.46</c:v>
                </c:pt>
                <c:pt idx="2">
                  <c:v>356.94</c:v>
                </c:pt>
                <c:pt idx="3">
                  <c:v>352.91</c:v>
                </c:pt>
                <c:pt idx="4">
                  <c:v>311.81</c:v>
                </c:pt>
              </c:numCache>
            </c:numRef>
          </c:val>
          <c:extLst>
            <c:ext xmlns:c16="http://schemas.microsoft.com/office/drawing/2014/chart" uri="{C3380CC4-5D6E-409C-BE32-E72D297353CC}">
              <c16:uniqueId val="{00000000-CFA9-4D69-B740-3BA7EB7624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CFA9-4D69-B740-3BA7EB7624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221.83</c:v>
                </c:pt>
                <c:pt idx="1">
                  <c:v>232.44</c:v>
                </c:pt>
                <c:pt idx="2">
                  <c:v>239.91</c:v>
                </c:pt>
                <c:pt idx="3">
                  <c:v>243.81</c:v>
                </c:pt>
                <c:pt idx="4">
                  <c:v>250.32</c:v>
                </c:pt>
              </c:numCache>
            </c:numRef>
          </c:val>
          <c:extLst>
            <c:ext xmlns:c16="http://schemas.microsoft.com/office/drawing/2014/chart" uri="{C3380CC4-5D6E-409C-BE32-E72D297353CC}">
              <c16:uniqueId val="{00000000-8C40-47FD-983E-259D58B506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8C40-47FD-983E-259D58B506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115.8</c:v>
                </c:pt>
                <c:pt idx="1">
                  <c:v>112.98</c:v>
                </c:pt>
                <c:pt idx="2">
                  <c:v>111.4</c:v>
                </c:pt>
                <c:pt idx="3">
                  <c:v>112.06</c:v>
                </c:pt>
                <c:pt idx="4">
                  <c:v>108.98</c:v>
                </c:pt>
              </c:numCache>
            </c:numRef>
          </c:val>
          <c:extLst>
            <c:ext xmlns:c16="http://schemas.microsoft.com/office/drawing/2014/chart" uri="{C3380CC4-5D6E-409C-BE32-E72D297353CC}">
              <c16:uniqueId val="{00000000-FDE7-49D0-9E44-83F881790E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FDE7-49D0-9E44-83F881790E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138.61000000000001</c:v>
                </c:pt>
                <c:pt idx="1">
                  <c:v>140.41</c:v>
                </c:pt>
                <c:pt idx="2">
                  <c:v>142.34</c:v>
                </c:pt>
                <c:pt idx="3">
                  <c:v>142.22999999999999</c:v>
                </c:pt>
                <c:pt idx="4">
                  <c:v>146.47999999999999</c:v>
                </c:pt>
              </c:numCache>
            </c:numRef>
          </c:val>
          <c:extLst>
            <c:ext xmlns:c16="http://schemas.microsoft.com/office/drawing/2014/chart" uri="{C3380CC4-5D6E-409C-BE32-E72D297353CC}">
              <c16:uniqueId val="{00000000-A4C2-4716-8FF9-18C7E98E82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4C2-4716-8FF9-18C7E98E82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三重県　伊勢市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120306</v>
      </c>
      <c r="AM8" s="65"/>
      <c r="AN8" s="65"/>
      <c r="AO8" s="65"/>
      <c r="AP8" s="65"/>
      <c r="AQ8" s="65"/>
      <c r="AR8" s="65"/>
      <c r="AS8" s="65"/>
      <c r="AT8" s="36">
        <f>データ!$S$6</f>
        <v>208.37</v>
      </c>
      <c r="AU8" s="37"/>
      <c r="AV8" s="37"/>
      <c r="AW8" s="37"/>
      <c r="AX8" s="37"/>
      <c r="AY8" s="37"/>
      <c r="AZ8" s="37"/>
      <c r="BA8" s="37"/>
      <c r="BB8" s="54">
        <f>データ!$T$6</f>
        <v>577.37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78.05</v>
      </c>
      <c r="J10" s="37"/>
      <c r="K10" s="37"/>
      <c r="L10" s="37"/>
      <c r="M10" s="37"/>
      <c r="N10" s="37"/>
      <c r="O10" s="64"/>
      <c r="P10" s="54">
        <f>データ!$P$6</f>
        <v>99.54</v>
      </c>
      <c r="Q10" s="54"/>
      <c r="R10" s="54"/>
      <c r="S10" s="54"/>
      <c r="T10" s="54"/>
      <c r="U10" s="54"/>
      <c r="V10" s="54"/>
      <c r="W10" s="65">
        <f>データ!$Q$6</f>
        <v>2672</v>
      </c>
      <c r="X10" s="65"/>
      <c r="Y10" s="65"/>
      <c r="Z10" s="65"/>
      <c r="AA10" s="65"/>
      <c r="AB10" s="65"/>
      <c r="AC10" s="65"/>
      <c r="AD10" s="2"/>
      <c r="AE10" s="2"/>
      <c r="AF10" s="2"/>
      <c r="AG10" s="2"/>
      <c r="AH10" s="2"/>
      <c r="AI10" s="2"/>
      <c r="AJ10" s="2"/>
      <c r="AK10" s="2"/>
      <c r="AL10" s="65">
        <f>データ!$U$6</f>
        <v>119157</v>
      </c>
      <c r="AM10" s="65"/>
      <c r="AN10" s="65"/>
      <c r="AO10" s="65"/>
      <c r="AP10" s="65"/>
      <c r="AQ10" s="65"/>
      <c r="AR10" s="65"/>
      <c r="AS10" s="65"/>
      <c r="AT10" s="36">
        <f>データ!$V$6</f>
        <v>97.91</v>
      </c>
      <c r="AU10" s="37"/>
      <c r="AV10" s="37"/>
      <c r="AW10" s="37"/>
      <c r="AX10" s="37"/>
      <c r="AY10" s="37"/>
      <c r="AZ10" s="37"/>
      <c r="BA10" s="37"/>
      <c r="BB10" s="54">
        <f>データ!$W$6</f>
        <v>1217.01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ESOJXeIp2zcopJCyJq7biUjriBLPwrKwaBTF3P/l723UYa3R0ORCe3XPqkyoEMfSuBvEQCGLyfuzjku9gVP9A==" saltValue="8dF/ne5zdqzwt9/diGef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242039</v>
      </c>
      <c r="D6" s="20">
        <f t="shared" si="3"/>
        <v>46</v>
      </c>
      <c r="E6" s="20">
        <f t="shared" si="3"/>
        <v>1</v>
      </c>
      <c r="F6" s="20">
        <f t="shared" si="3"/>
        <v>0</v>
      </c>
      <c r="G6" s="20">
        <f t="shared" si="3"/>
        <v>1</v>
      </c>
      <c r="H6" s="20" t="str">
        <f t="shared" si="3"/>
        <v>三重県　伊勢市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78.05</v>
      </c>
      <c r="P6" s="21">
        <f t="shared" si="3"/>
        <v>99.54</v>
      </c>
      <c r="Q6" s="21">
        <f t="shared" si="3"/>
        <v>2672</v>
      </c>
      <c r="R6" s="21">
        <f t="shared" si="3"/>
        <v>120306</v>
      </c>
      <c r="S6" s="21">
        <f t="shared" si="3"/>
        <v>208.37</v>
      </c>
      <c r="T6" s="21">
        <f t="shared" si="3"/>
        <v>577.37</v>
      </c>
      <c r="U6" s="21">
        <f t="shared" si="3"/>
        <v>119157</v>
      </c>
      <c r="V6" s="21">
        <f t="shared" si="3"/>
        <v>97.91</v>
      </c>
      <c r="W6" s="21">
        <f t="shared" si="3"/>
        <v>1217.01</v>
      </c>
      <c r="X6" s="22">
        <f>IF(X7="",NA(),X7)</f>
        <v>117.24</v>
      </c>
      <c r="Y6" s="22">
        <f t="shared" ref="Y6:AG6" si="4">IF(Y7="",NA(),Y7)</f>
        <v>114.63</v>
      </c>
      <c r="Z6" s="22">
        <f t="shared" si="4"/>
        <v>115.55</v>
      </c>
      <c r="AA6" s="22">
        <f t="shared" si="4"/>
        <v>113.94</v>
      </c>
      <c r="AB6" s="22">
        <f t="shared" si="4"/>
        <v>110.92</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302.27</v>
      </c>
      <c r="AU6" s="22">
        <f t="shared" ref="AU6:BC6" si="6">IF(AU7="",NA(),AU7)</f>
        <v>340.46</v>
      </c>
      <c r="AV6" s="22">
        <f t="shared" si="6"/>
        <v>356.94</v>
      </c>
      <c r="AW6" s="22">
        <f t="shared" si="6"/>
        <v>352.91</v>
      </c>
      <c r="AX6" s="22">
        <f t="shared" si="6"/>
        <v>311.81</v>
      </c>
      <c r="AY6" s="22">
        <f t="shared" si="6"/>
        <v>358.91</v>
      </c>
      <c r="AZ6" s="22">
        <f t="shared" si="6"/>
        <v>360.96</v>
      </c>
      <c r="BA6" s="22">
        <f t="shared" si="6"/>
        <v>351.29</v>
      </c>
      <c r="BB6" s="22">
        <f t="shared" si="6"/>
        <v>364.24</v>
      </c>
      <c r="BC6" s="22">
        <f t="shared" si="6"/>
        <v>369.82</v>
      </c>
      <c r="BD6" s="21" t="str">
        <f>IF(BD7="","",IF(BD7="-","【-】","【"&amp;SUBSTITUTE(TEXT(BD7,"#,##0.00"),"-","△")&amp;"】"))</f>
        <v>【243.36】</v>
      </c>
      <c r="BE6" s="22">
        <f>IF(BE7="",NA(),BE7)</f>
        <v>221.83</v>
      </c>
      <c r="BF6" s="22">
        <f t="shared" ref="BF6:BN6" si="7">IF(BF7="",NA(),BF7)</f>
        <v>232.44</v>
      </c>
      <c r="BG6" s="22">
        <f t="shared" si="7"/>
        <v>239.91</v>
      </c>
      <c r="BH6" s="22">
        <f t="shared" si="7"/>
        <v>243.81</v>
      </c>
      <c r="BI6" s="22">
        <f t="shared" si="7"/>
        <v>250.32</v>
      </c>
      <c r="BJ6" s="22">
        <f t="shared" si="7"/>
        <v>247.27</v>
      </c>
      <c r="BK6" s="22">
        <f t="shared" si="7"/>
        <v>239.18</v>
      </c>
      <c r="BL6" s="22">
        <f t="shared" si="7"/>
        <v>236.29</v>
      </c>
      <c r="BM6" s="22">
        <f t="shared" si="7"/>
        <v>238.77</v>
      </c>
      <c r="BN6" s="22">
        <f t="shared" si="7"/>
        <v>218.57</v>
      </c>
      <c r="BO6" s="21" t="str">
        <f>IF(BO7="","",IF(BO7="-","【-】","【"&amp;SUBSTITUTE(TEXT(BO7,"#,##0.00"),"-","△")&amp;"】"))</f>
        <v>【265.93】</v>
      </c>
      <c r="BP6" s="22">
        <f>IF(BP7="",NA(),BP7)</f>
        <v>115.8</v>
      </c>
      <c r="BQ6" s="22">
        <f t="shared" ref="BQ6:BY6" si="8">IF(BQ7="",NA(),BQ7)</f>
        <v>112.98</v>
      </c>
      <c r="BR6" s="22">
        <f t="shared" si="8"/>
        <v>111.4</v>
      </c>
      <c r="BS6" s="22">
        <f t="shared" si="8"/>
        <v>112.06</v>
      </c>
      <c r="BT6" s="22">
        <f t="shared" si="8"/>
        <v>108.98</v>
      </c>
      <c r="BU6" s="22">
        <f t="shared" si="8"/>
        <v>105.34</v>
      </c>
      <c r="BV6" s="22">
        <f t="shared" si="8"/>
        <v>101.89</v>
      </c>
      <c r="BW6" s="22">
        <f t="shared" si="8"/>
        <v>104.33</v>
      </c>
      <c r="BX6" s="22">
        <f t="shared" si="8"/>
        <v>98.85</v>
      </c>
      <c r="BY6" s="22">
        <f t="shared" si="8"/>
        <v>101.78</v>
      </c>
      <c r="BZ6" s="21" t="str">
        <f>IF(BZ7="","",IF(BZ7="-","【-】","【"&amp;SUBSTITUTE(TEXT(BZ7,"#,##0.00"),"-","△")&amp;"】"))</f>
        <v>【97.82】</v>
      </c>
      <c r="CA6" s="22">
        <f>IF(CA7="",NA(),CA7)</f>
        <v>138.61000000000001</v>
      </c>
      <c r="CB6" s="22">
        <f t="shared" ref="CB6:CJ6" si="9">IF(CB7="",NA(),CB7)</f>
        <v>140.41</v>
      </c>
      <c r="CC6" s="22">
        <f t="shared" si="9"/>
        <v>142.34</v>
      </c>
      <c r="CD6" s="22">
        <f t="shared" si="9"/>
        <v>142.22999999999999</v>
      </c>
      <c r="CE6" s="22">
        <f t="shared" si="9"/>
        <v>146.47999999999999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53.49</v>
      </c>
      <c r="CM6" s="22">
        <f t="shared" ref="CM6:CU6" si="10">IF(CM7="",NA(),CM7)</f>
        <v>54.38</v>
      </c>
      <c r="CN6" s="22">
        <f t="shared" si="10"/>
        <v>57.23</v>
      </c>
      <c r="CO6" s="22">
        <f t="shared" si="10"/>
        <v>55.18</v>
      </c>
      <c r="CP6" s="22">
        <f t="shared" si="10"/>
        <v>54.58</v>
      </c>
      <c r="CQ6" s="22">
        <f t="shared" si="10"/>
        <v>62.05</v>
      </c>
      <c r="CR6" s="22">
        <f t="shared" si="10"/>
        <v>63.23</v>
      </c>
      <c r="CS6" s="22">
        <f t="shared" si="10"/>
        <v>62.59</v>
      </c>
      <c r="CT6" s="22">
        <f t="shared" si="10"/>
        <v>61.81</v>
      </c>
      <c r="CU6" s="22">
        <f t="shared" si="10"/>
        <v>62.35</v>
      </c>
      <c r="CV6" s="21" t="str">
        <f>IF(CV7="","",IF(CV7="-","【-】","【"&amp;SUBSTITUTE(TEXT(CV7,"#,##0.00"),"-","△")&amp;"】"))</f>
        <v>【59.81】</v>
      </c>
      <c r="CW6" s="22">
        <f>IF(CW7="",NA(),CW7)</f>
        <v>86.15</v>
      </c>
      <c r="CX6" s="22">
        <f t="shared" ref="CX6:DF6" si="11">IF(CX7="",NA(),CX7)</f>
        <v>85.04</v>
      </c>
      <c r="CY6" s="22">
        <f t="shared" si="11"/>
        <v>84.86</v>
      </c>
      <c r="CZ6" s="22">
        <f t="shared" si="11"/>
        <v>86.9</v>
      </c>
      <c r="DA6" s="22">
        <f t="shared" si="11"/>
        <v>86.36</v>
      </c>
      <c r="DB6" s="22">
        <f t="shared" si="11"/>
        <v>89.11</v>
      </c>
      <c r="DC6" s="22">
        <f t="shared" si="11"/>
        <v>89.35</v>
      </c>
      <c r="DD6" s="22">
        <f t="shared" si="11"/>
        <v>89.7</v>
      </c>
      <c r="DE6" s="22">
        <f t="shared" si="11"/>
        <v>89.24</v>
      </c>
      <c r="DF6" s="22">
        <f t="shared" si="11"/>
        <v>88.71</v>
      </c>
      <c r="DG6" s="21" t="str">
        <f>IF(DG7="","",IF(DG7="-","【-】","【"&amp;SUBSTITUTE(TEXT(DG7,"#,##0.00"),"-","△")&amp;"】"))</f>
        <v>【89.42】</v>
      </c>
      <c r="DH6" s="22">
        <f>IF(DH7="",NA(),DH7)</f>
        <v>44.53</v>
      </c>
      <c r="DI6" s="22">
        <f t="shared" ref="DI6:DQ6" si="12">IF(DI7="",NA(),DI7)</f>
        <v>44.88</v>
      </c>
      <c r="DJ6" s="22">
        <f t="shared" si="12"/>
        <v>45.54</v>
      </c>
      <c r="DK6" s="22">
        <f t="shared" si="12"/>
        <v>46.23</v>
      </c>
      <c r="DL6" s="22">
        <f t="shared" si="12"/>
        <v>46.44</v>
      </c>
      <c r="DM6" s="22">
        <f t="shared" si="12"/>
        <v>48.69</v>
      </c>
      <c r="DN6" s="22">
        <f t="shared" si="12"/>
        <v>49.62</v>
      </c>
      <c r="DO6" s="22">
        <f t="shared" si="12"/>
        <v>50.5</v>
      </c>
      <c r="DP6" s="22">
        <f t="shared" si="12"/>
        <v>51.28</v>
      </c>
      <c r="DQ6" s="22">
        <f t="shared" si="12"/>
        <v>51.95</v>
      </c>
      <c r="DR6" s="21" t="str">
        <f>IF(DR7="","",IF(DR7="-","【-】","【"&amp;SUBSTITUTE(TEXT(DR7,"#,##0.00"),"-","△")&amp;"】"))</f>
        <v>【52.02】</v>
      </c>
      <c r="DS6" s="22">
        <f>IF(DS7="",NA(),DS7)</f>
        <v>23.39</v>
      </c>
      <c r="DT6" s="22">
        <f t="shared" ref="DT6:EB6" si="13">IF(DT7="",NA(),DT7)</f>
        <v>24.66</v>
      </c>
      <c r="DU6" s="22">
        <f t="shared" si="13"/>
        <v>25.1</v>
      </c>
      <c r="DV6" s="22">
        <f t="shared" si="13"/>
        <v>27.23</v>
      </c>
      <c r="DW6" s="22">
        <f t="shared" si="13"/>
        <v>28.03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1.1200000000000001</v>
      </c>
      <c r="EE6" s="22">
        <f t="shared" ref="EE6:EM6" si="14">IF(EE7="",NA(),EE7)</f>
        <v>1.02</v>
      </c>
      <c r="EF6" s="22">
        <f t="shared" si="14"/>
        <v>0.82</v>
      </c>
      <c r="EG6" s="22">
        <f t="shared" si="14"/>
        <v>1.03</v>
      </c>
      <c r="EH6" s="22">
        <f t="shared" si="14"/>
        <v>1</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242039</v>
      </c>
      <c r="D7" s="24">
        <v>46</v>
      </c>
      <c r="E7" s="24">
        <v>1</v>
      </c>
      <c r="F7" s="24">
        <v>0</v>
      </c>
      <c r="G7" s="24">
        <v>1</v>
      </c>
      <c r="H7" s="24" t="s">
        <v>93</v>
      </c>
      <c r="I7" s="24" t="s">
        <v>94</v>
      </c>
      <c r="J7" s="24" t="s">
        <v>95</v>
      </c>
      <c r="K7" s="24" t="s">
        <v>96</v>
      </c>
      <c r="L7" s="24" t="s">
        <v>97</v>
      </c>
      <c r="M7" s="24" t="s">
        <v>98</v>
      </c>
      <c r="N7" s="25" t="s">
        <v>99</v>
      </c>
      <c r="O7" s="25">
        <v>78.05</v>
      </c>
      <c r="P7" s="25">
        <v>99.54</v>
      </c>
      <c r="Q7" s="25">
        <v>2672</v>
      </c>
      <c r="R7" s="25">
        <v>120306</v>
      </c>
      <c r="S7" s="25">
        <v>208.37</v>
      </c>
      <c r="T7" s="25">
        <v>577.37</v>
      </c>
      <c r="U7" s="25">
        <v>119157</v>
      </c>
      <c r="V7" s="25">
        <v>97.91</v>
      </c>
      <c r="W7" s="25">
        <v>1217.01</v>
      </c>
      <c r="X7" s="25">
        <v>117.24</v>
      </c>
      <c r="Y7" s="25">
        <v>114.63</v>
      </c>
      <c r="Z7" s="25">
        <v>115.55</v>
      </c>
      <c r="AA7" s="25">
        <v>113.94</v>
      </c>
      <c r="AB7" s="25">
        <v>110.92</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302.27</v>
      </c>
      <c r="AU7" s="25">
        <v>340.46</v>
      </c>
      <c r="AV7" s="25">
        <v>356.94</v>
      </c>
      <c r="AW7" s="25">
        <v>352.91</v>
      </c>
      <c r="AX7" s="25">
        <v>311.81</v>
      </c>
      <c r="AY7" s="25">
        <v>358.91</v>
      </c>
      <c r="AZ7" s="25">
        <v>360.96</v>
      </c>
      <c r="BA7" s="25">
        <v>351.29</v>
      </c>
      <c r="BB7" s="25">
        <v>364.24</v>
      </c>
      <c r="BC7" s="25">
        <v>369.82</v>
      </c>
      <c r="BD7" s="25">
        <v>243.36</v>
      </c>
      <c r="BE7" s="25">
        <v>221.83</v>
      </c>
      <c r="BF7" s="25">
        <v>232.44</v>
      </c>
      <c r="BG7" s="25">
        <v>239.91</v>
      </c>
      <c r="BH7" s="25">
        <v>243.81</v>
      </c>
      <c r="BI7" s="25">
        <v>250.32</v>
      </c>
      <c r="BJ7" s="25">
        <v>247.27</v>
      </c>
      <c r="BK7" s="25">
        <v>239.18</v>
      </c>
      <c r="BL7" s="25">
        <v>236.29</v>
      </c>
      <c r="BM7" s="25">
        <v>238.77</v>
      </c>
      <c r="BN7" s="25">
        <v>218.57</v>
      </c>
      <c r="BO7" s="25">
        <v>265.93</v>
      </c>
      <c r="BP7" s="25">
        <v>115.8</v>
      </c>
      <c r="BQ7" s="25">
        <v>112.98</v>
      </c>
      <c r="BR7" s="25">
        <v>111.4</v>
      </c>
      <c r="BS7" s="25">
        <v>112.06</v>
      </c>
      <c r="BT7" s="25">
        <v>108.98</v>
      </c>
      <c r="BU7" s="25">
        <v>105.34</v>
      </c>
      <c r="BV7" s="25">
        <v>101.89</v>
      </c>
      <c r="BW7" s="25">
        <v>104.33</v>
      </c>
      <c r="BX7" s="25">
        <v>98.85</v>
      </c>
      <c r="BY7" s="25">
        <v>101.78</v>
      </c>
      <c r="BZ7" s="25">
        <v>97.82</v>
      </c>
      <c r="CA7" s="25">
        <v>138.61000000000001</v>
      </c>
      <c r="CB7" s="25">
        <v>140.41</v>
      </c>
      <c r="CC7" s="25">
        <v>142.34</v>
      </c>
      <c r="CD7" s="25">
        <v>142.22999999999999</v>
      </c>
      <c r="CE7" s="25">
        <v>146.47999999999999</v>
      </c>
      <c r="CF7" s="25">
        <v>159.6</v>
      </c>
      <c r="CG7" s="25">
        <v>156.32</v>
      </c>
      <c r="CH7" s="25">
        <v>157.4</v>
      </c>
      <c r="CI7" s="25">
        <v>162.61000000000001</v>
      </c>
      <c r="CJ7" s="25">
        <v>163.94</v>
      </c>
      <c r="CK7" s="25">
        <v>177.56</v>
      </c>
      <c r="CL7" s="25">
        <v>53.49</v>
      </c>
      <c r="CM7" s="25">
        <v>54.38</v>
      </c>
      <c r="CN7" s="25">
        <v>57.23</v>
      </c>
      <c r="CO7" s="25">
        <v>55.18</v>
      </c>
      <c r="CP7" s="25">
        <v>54.58</v>
      </c>
      <c r="CQ7" s="25">
        <v>62.05</v>
      </c>
      <c r="CR7" s="25">
        <v>63.23</v>
      </c>
      <c r="CS7" s="25">
        <v>62.59</v>
      </c>
      <c r="CT7" s="25">
        <v>61.81</v>
      </c>
      <c r="CU7" s="25">
        <v>62.35</v>
      </c>
      <c r="CV7" s="25">
        <v>59.81</v>
      </c>
      <c r="CW7" s="25">
        <v>86.15</v>
      </c>
      <c r="CX7" s="25">
        <v>85.04</v>
      </c>
      <c r="CY7" s="25">
        <v>84.86</v>
      </c>
      <c r="CZ7" s="25">
        <v>86.9</v>
      </c>
      <c r="DA7" s="25">
        <v>86.36</v>
      </c>
      <c r="DB7" s="25">
        <v>89.11</v>
      </c>
      <c r="DC7" s="25">
        <v>89.35</v>
      </c>
      <c r="DD7" s="25">
        <v>89.7</v>
      </c>
      <c r="DE7" s="25">
        <v>89.24</v>
      </c>
      <c r="DF7" s="25">
        <v>88.71</v>
      </c>
      <c r="DG7" s="25">
        <v>89.42</v>
      </c>
      <c r="DH7" s="25">
        <v>44.53</v>
      </c>
      <c r="DI7" s="25">
        <v>44.88</v>
      </c>
      <c r="DJ7" s="25">
        <v>45.54</v>
      </c>
      <c r="DK7" s="25">
        <v>46.23</v>
      </c>
      <c r="DL7" s="25">
        <v>46.44</v>
      </c>
      <c r="DM7" s="25">
        <v>48.69</v>
      </c>
      <c r="DN7" s="25">
        <v>49.62</v>
      </c>
      <c r="DO7" s="25">
        <v>50.5</v>
      </c>
      <c r="DP7" s="25">
        <v>51.28</v>
      </c>
      <c r="DQ7" s="25">
        <v>51.95</v>
      </c>
      <c r="DR7" s="25">
        <v>52.02</v>
      </c>
      <c r="DS7" s="25">
        <v>23.39</v>
      </c>
      <c r="DT7" s="25">
        <v>24.66</v>
      </c>
      <c r="DU7" s="25">
        <v>25.1</v>
      </c>
      <c r="DV7" s="25">
        <v>27.23</v>
      </c>
      <c r="DW7" s="25">
        <v>28.03</v>
      </c>
      <c r="DX7" s="25">
        <v>18.260000000000002</v>
      </c>
      <c r="DY7" s="25">
        <v>19.510000000000002</v>
      </c>
      <c r="DZ7" s="25">
        <v>21.19</v>
      </c>
      <c r="EA7" s="25">
        <v>22.64</v>
      </c>
      <c r="EB7" s="25">
        <v>24.49</v>
      </c>
      <c r="EC7" s="25">
        <v>25.37</v>
      </c>
      <c r="ED7" s="25">
        <v>1.1200000000000001</v>
      </c>
      <c r="EE7" s="25">
        <v>1.02</v>
      </c>
      <c r="EF7" s="25">
        <v>0.82</v>
      </c>
      <c r="EG7" s="25">
        <v>1.03</v>
      </c>
      <c r="EH7" s="25">
        <v>1</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