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下水財政係\係フォルダ\照会\令和6年度\35 R7.01.23（岡田）【依頼27(金)〆】公営企業に係る経営比較分析表（令和５年度決算）の分析等について\提出用\"/>
    </mc:Choice>
  </mc:AlternateContent>
  <xr:revisionPtr revIDLastSave="0" documentId="13_ncr:1_{609FB7FA-BFD5-42E3-83FC-D56CFC22D764}" xr6:coauthVersionLast="47" xr6:coauthVersionMax="47" xr10:uidLastSave="{00000000-0000-0000-0000-000000000000}"/>
  <workbookProtection workbookAlgorithmName="SHA-512" workbookHashValue="1+2KczlgRuEmkJ+aV7sFPA+GJSNWTqKPMCfkOlO70lRpdLV3+nngGa1BZcUhjmqha8u7asCd4Klbc5RmW5U5DQ==" workbookSaltValue="d2nMTq8IzuoRvBfebslc5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E85" i="4"/>
  <c r="AT10" i="4"/>
  <c r="AL10" i="4"/>
  <c r="I10" i="4"/>
  <c r="AL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<sst xmlns="http://schemas.openxmlformats.org/spreadsheetml/2006/main" count="231" uniqueCount="117">
  <si>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</si>
  <si>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</si>
  <si>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</si>
  <si>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</si>
  <si>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</si>
  <si>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</si>
  <si>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</si>
  <si>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</si>
  <si>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</si>
  <si>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</si>
  <si>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</si>
  <si>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</si>
  <si>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</si>
  <si>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</si>
  <si>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</si>
  <si>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</si>
  <si>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</si>
  <si>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</si>
  <si>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</si>
  <si>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</si>
  <si>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</si>
  <si>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</si>
  <si>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</si>
  <si>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</si>
  <si>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</si>
  <si>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</si>
  <si>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</si>
  <si>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</si>
  <si>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</si>
  <si>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</si>
  <si>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</si>
  <si>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</si>
  <si>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</si>
  <si>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</si>
  <si>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</si>
  <si>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</si>
  <si>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</si>
  <si>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</si>
  <si>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</si>
  <si>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</si>
  <si>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</si>
  <si>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</si>
  <si>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</si>
  <si>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</si>
  <si>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</si>
  <si>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</si>
  <si>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</si>
  <si>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</si>
  <si>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</si>
  <si>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</si>
  <si>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</si>
  <si>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</si>
  <si>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</si>
  <si>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</si>
  <si>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</si>
  <si>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</si>
  <si>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</si>
  <si>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</si>
  <si>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</si>
  <si>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</si>
  <si>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</si>
  <si>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</si>
  <si>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</si>
  <si>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</si>
  <si>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</si>
  <si>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</si>
  <si>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</si>
  <si>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</si>
  <si>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</si>
  <si>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</si>
  <si>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</si>
  <si>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</si>
  <si>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</si>
  <si>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</si>
  <si>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</si>
  <si>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</si>
  <si>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</si>
  <si>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</si>
  <si>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</si>
  <si>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</si>
  <si>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</si>
  <si>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</si>
  <si>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</si>
  <si>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</si>
  <si>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</si>
  <si>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</si>
  <si>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</si>
  <si>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</si>
  <si>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</si>
  <si>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</si>
  <si>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</si>
  <si>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</si>
  <si>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</si>
  <si>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</si>
  <si>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</si>
  <si>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</si>
  <si>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</si>
  <si>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</si>
  <si>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</si>
  <si>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</si>
  <si>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</si>
  <si>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</si>
  <si>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</si>
  <si>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</si>
  <si>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</si>
  <si>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</si>
  <si>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</si>
  <si>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</si>
  <si>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</si>
  <si>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</si>
  <si>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</si>
  <si>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</si>
  <si>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</si>
  <si>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</si>
  <si>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1.経営の健全性・効率性」における①経常収支比率で悪化となったが、その他については前年度よりも改善した。⑥汚水処理原価については平均より高い数値となっており、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汚水処理経費の一部について、国の基準に基づき一般会計からの繰入（税金）を受けており、引き続き下水道使用料のあり方を検討し、整備計画についても検討するなど健全経営に努めていく。
　また「2.老朽化の状況」で確認できるように今後、施設の老朽化に伴い管路の更新が増加してくることから、長寿命化や更新を計画的に進めていく。</t>
    <rPh sb="19" eb="21">
      <t>ケイジョウ</t>
    </rPh>
    <rPh sb="21" eb="23">
      <t>シュウシ</t>
    </rPh>
    <rPh sb="23" eb="25">
      <t>ヒリツ</t>
    </rPh>
    <rPh sb="26" eb="28">
      <t>アッカ</t>
    </rPh>
    <rPh sb="36" eb="37">
      <t>タ</t>
    </rPh>
    <phoneticPr fontId="4"/>
  </si>
  <si>
    <t xml:space="preserve">  ①経常収支比率…長期前受金戻入の減少や減価償却費の増加などにより対前年度比0.12P減少しているが、平均値より2.95P高く、100%以上であるため健全な状況である。
　③流動比率…現金預金の増加により対前年度比6.39P増加した。平均値より5.85P低い状況であるが、当年度における資金の増減に対する流動負債比率では、対前年度比で良化しており、流動債務返済能力は問題無く保持している。
　④企業債残高対事業規模比率…平均値より156.18P高くなっている。償還金以内の借入れとすることで企業債残高の削減に努めるとともに、投資の規模についても分析し、経営改善に努める。
　⑤経費回収率…使用料収入だけでは不足する経費を一般会計からの繰入金（税金）で補填しているため、経費回収率はほぼ100%となっている。
　⑥汚水処理原価…維持管理費の増加により対前年度比0.15円増加し、平均値より41.85円高い状況である。より一層の経営の効率化が必要である。
　⑦施設利用率…対前年度比0.76P増加した。平均値より12.07P高い状態であり、適正規模である。
　⑧水洗化率…整備途中のため平均値より0.75P低い数値となっているが、毎年度増加している。今後も水洗化率向上に向けて積極的に取り組んでいく。</t>
    <rPh sb="98" eb="100">
      <t>ゾウカ</t>
    </rPh>
    <rPh sb="103" eb="104">
      <t>タイ</t>
    </rPh>
    <rPh sb="113" eb="115">
      <t>ゾウカ</t>
    </rPh>
    <rPh sb="128" eb="129">
      <t>ヒク</t>
    </rPh>
    <rPh sb="162" eb="163">
      <t>タイ</t>
    </rPh>
    <rPh sb="188" eb="190">
      <t>ホジ</t>
    </rPh>
    <rPh sb="370" eb="372">
      <t>ゾウカ</t>
    </rPh>
    <rPh sb="385" eb="387">
      <t>ゾウカ</t>
    </rPh>
    <rPh sb="445" eb="447">
      <t>ゾウカ</t>
    </rPh>
    <rPh sb="514" eb="517">
      <t>マイネンド</t>
    </rPh>
    <rPh sb="517" eb="519">
      <t>ゾウカ</t>
    </rPh>
    <rPh sb="524" eb="526">
      <t>コンゴ</t>
    </rPh>
    <phoneticPr fontId="4"/>
  </si>
  <si>
    <t>　①有形固定資産減価償却率…平均値より8.87P高い数値となっており、施設の老朽化が進んでいることを示している。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③管渠改善率…更新ペースは平均値を2.49P上回っているが全てを更新するには相当な年数を要することから管渠の状態や重要度などを勘案し効率的な更新計画を立てていく。
（※管路の法定耐用年数：50年）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</si>
</sst>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2</c:v>
                </c:pt>
                <c:pt idx="1">
                  <c:v>2.2999999999999998</c:v>
                </c:pt>
                <c:pt idx="2">
                  <c:v>2.48</c:v>
                </c:pt>
                <c:pt idx="3">
                  <c:v>2.62</c:v>
                </c:pt>
                <c:pt idx="4">
                  <c:v>2.69</c:v>
                </c:pt>
              </c:numCache>
            </c:numRef>
          </c:val>
          <c:extLst>
            <c:ext xmlns:c16="http://schemas.microsoft.com/office/drawing/2014/chart" uri="{C3380CC4-5D6E-409C-BE32-E72D297353CC}">
              <c16:uniqueId val="{00000000-D9CF-4931-9F73-4DED2D7E66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D9CF-4931-9F73-4DED2D7E66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71.39</c:v>
                </c:pt>
                <c:pt idx="1">
                  <c:v>72.09</c:v>
                </c:pt>
                <c:pt idx="2">
                  <c:v>74.69</c:v>
                </c:pt>
                <c:pt idx="3">
                  <c:v>72.8</c:v>
                </c:pt>
                <c:pt idx="4">
                  <c:v>73.56</c:v>
                </c:pt>
              </c:numCache>
            </c:numRef>
          </c:val>
          <c:extLst>
            <c:ext xmlns:c16="http://schemas.microsoft.com/office/drawing/2014/chart" uri="{C3380CC4-5D6E-409C-BE32-E72D297353CC}">
              <c16:uniqueId val="{00000000-EB7A-4904-B720-46F7873833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EB7A-4904-B720-46F7873833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93.05</c:v>
                </c:pt>
                <c:pt idx="1">
                  <c:v>93.49</c:v>
                </c:pt>
                <c:pt idx="2">
                  <c:v>93.82</c:v>
                </c:pt>
                <c:pt idx="3">
                  <c:v>93.9</c:v>
                </c:pt>
                <c:pt idx="4">
                  <c:v>94.26</c:v>
                </c:pt>
              </c:numCache>
            </c:numRef>
          </c:val>
          <c:extLst>
            <c:ext xmlns:c16="http://schemas.microsoft.com/office/drawing/2014/chart" uri="{C3380CC4-5D6E-409C-BE32-E72D297353CC}">
              <c16:uniqueId val="{00000000-DDA2-4550-B9D5-E08F5F2095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DDA2-4550-B9D5-E08F5F2095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113.08</c:v>
                </c:pt>
                <c:pt idx="1">
                  <c:v>112.6</c:v>
                </c:pt>
                <c:pt idx="2">
                  <c:v>108.57</c:v>
                </c:pt>
                <c:pt idx="3">
                  <c:v>108.31</c:v>
                </c:pt>
                <c:pt idx="4">
                  <c:v>108.19</c:v>
                </c:pt>
              </c:numCache>
            </c:numRef>
          </c:val>
          <c:extLst>
            <c:ext xmlns:c16="http://schemas.microsoft.com/office/drawing/2014/chart" uri="{C3380CC4-5D6E-409C-BE32-E72D297353CC}">
              <c16:uniqueId val="{00000000-12A9-439E-A7FB-2F4BBC0FCB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12A9-439E-A7FB-2F4BBC0FCB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38.44</c:v>
                </c:pt>
                <c:pt idx="1">
                  <c:v>39.630000000000003</c:v>
                </c:pt>
                <c:pt idx="2">
                  <c:v>40.770000000000003</c:v>
                </c:pt>
                <c:pt idx="3">
                  <c:v>42.05</c:v>
                </c:pt>
                <c:pt idx="4">
                  <c:v>43.74</c:v>
                </c:pt>
              </c:numCache>
            </c:numRef>
          </c:val>
          <c:extLst>
            <c:ext xmlns:c16="http://schemas.microsoft.com/office/drawing/2014/chart" uri="{C3380CC4-5D6E-409C-BE32-E72D297353CC}">
              <c16:uniqueId val="{00000000-A89F-4819-AA50-0784407126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A89F-4819-AA50-0784407126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9.06</c:v>
                </c:pt>
                <c:pt idx="1">
                  <c:v>10.99</c:v>
                </c:pt>
                <c:pt idx="2">
                  <c:v>12.3</c:v>
                </c:pt>
                <c:pt idx="3">
                  <c:v>12.84</c:v>
                </c:pt>
                <c:pt idx="4">
                  <c:v>15.81</c:v>
                </c:pt>
              </c:numCache>
            </c:numRef>
          </c:val>
          <c:extLst>
            <c:ext xmlns:c16="http://schemas.microsoft.com/office/drawing/2014/chart" uri="{C3380CC4-5D6E-409C-BE32-E72D297353CC}">
              <c16:uniqueId val="{00000000-BE20-4717-8909-234D0CE583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BE20-4717-8909-234D0CE583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DD-4240-9C67-4E1E0E0EB1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07DD-4240-9C67-4E1E0E0EB1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78.09</c:v>
                </c:pt>
                <c:pt idx="1">
                  <c:v>74.709999999999994</c:v>
                </c:pt>
                <c:pt idx="2">
                  <c:v>68.78</c:v>
                </c:pt>
                <c:pt idx="3">
                  <c:v>80.02</c:v>
                </c:pt>
                <c:pt idx="4">
                  <c:v>86.41</c:v>
                </c:pt>
              </c:numCache>
            </c:numRef>
          </c:val>
          <c:extLst>
            <c:ext xmlns:c16="http://schemas.microsoft.com/office/drawing/2014/chart" uri="{C3380CC4-5D6E-409C-BE32-E72D297353CC}">
              <c16:uniqueId val="{00000000-2E81-45EE-840C-B6CE582E69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2E81-45EE-840C-B6CE582E69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901.87</c:v>
                </c:pt>
                <c:pt idx="1">
                  <c:v>855.96</c:v>
                </c:pt>
                <c:pt idx="2">
                  <c:v>819.71</c:v>
                </c:pt>
                <c:pt idx="3">
                  <c:v>818.54</c:v>
                </c:pt>
                <c:pt idx="4">
                  <c:v>808.98</c:v>
                </c:pt>
              </c:numCache>
            </c:numRef>
          </c:val>
          <c:extLst>
            <c:ext xmlns:c16="http://schemas.microsoft.com/office/drawing/2014/chart" uri="{C3380CC4-5D6E-409C-BE32-E72D297353CC}">
              <c16:uniqueId val="{00000000-42BF-47FE-8DEB-F1EC903CDB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42BF-47FE-8DEB-F1EC903CDB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99.99</c:v>
                </c:pt>
              </c:numCache>
            </c:numRef>
          </c:val>
          <c:extLst>
            <c:ext xmlns:c16="http://schemas.microsoft.com/office/drawing/2014/chart" uri="{C3380CC4-5D6E-409C-BE32-E72D297353CC}">
              <c16:uniqueId val="{00000000-10FC-4463-A718-C79979F5E4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10FC-4463-A718-C79979F5E4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190.62</c:v>
                </c:pt>
                <c:pt idx="1">
                  <c:v>187.53</c:v>
                </c:pt>
                <c:pt idx="2">
                  <c:v>186.92</c:v>
                </c:pt>
                <c:pt idx="3">
                  <c:v>187.19</c:v>
                </c:pt>
                <c:pt idx="4">
                  <c:v>187.34</c:v>
                </c:pt>
              </c:numCache>
            </c:numRef>
          </c:val>
          <c:extLst>
            <c:ext xmlns:c16="http://schemas.microsoft.com/office/drawing/2014/chart" uri="{C3380CC4-5D6E-409C-BE32-E72D297353CC}">
              <c16:uniqueId val="{00000000-2043-48F1-AAD4-C3211F4A91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2043-48F1-AAD4-C3211F4A91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1" t="str">
        <f>データ!H6</f>
        <v>三重県　四日市市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62" t="s">
        <v>9</v>
      </c>
      <c r="BM7" s="63"/>
      <c r="BN7" s="63"/>
      <c r="BO7" s="63"/>
      <c r="BP7" s="63"/>
      <c r="BQ7" s="63"/>
      <c r="BR7" s="63"/>
      <c r="BS7" s="63"/>
      <c r="BT7" s="63"/>
      <c r="BU7" s="63"/>
      <c r="BV7" s="63"/>
      <c r="BW7" s="63"/>
      <c r="BX7" s="63"/>
      <c r="BY7" s="64"/>
    </row>
    <row r="8" spans="1:78" ht="18.75" customHeight="1" x14ac:dyDescent="0.2">
      <c r="A8" s="2"/>
      <c r="B8" s="58" t="str">
        <f>データ!I6</f>
        <v>法適用</v>
      </c>
      <c r="C8" s="58"/>
      <c r="D8" s="58"/>
      <c r="E8" s="58"/>
      <c r="F8" s="58"/>
      <c r="G8" s="58"/>
      <c r="H8" s="58"/>
      <c r="I8" s="58" t="str">
        <f>データ!J6</f>
        <v>下水道事業</v>
      </c>
      <c r="J8" s="58"/>
      <c r="K8" s="58"/>
      <c r="L8" s="58"/>
      <c r="M8" s="58"/>
      <c r="N8" s="58"/>
      <c r="O8" s="58"/>
      <c r="P8" s="58" t="str">
        <f>データ!K6</f>
        <v>公共下水道</v>
      </c>
      <c r="Q8" s="58"/>
      <c r="R8" s="58"/>
      <c r="S8" s="58"/>
      <c r="T8" s="58"/>
      <c r="U8" s="58"/>
      <c r="V8" s="58"/>
      <c r="W8" s="58" t="str">
        <f>データ!L6</f>
        <v>Ac1</v>
      </c>
      <c r="X8" s="58"/>
      <c r="Y8" s="58"/>
      <c r="Z8" s="58"/>
      <c r="AA8" s="58"/>
      <c r="AB8" s="58"/>
      <c r="AC8" s="58"/>
      <c r="AD8" s="59" t="str">
        <f>データ!$M$6</f>
        <v>自治体職員</v>
      </c>
      <c r="AE8" s="59"/>
      <c r="AF8" s="59"/>
      <c r="AG8" s="59"/>
      <c r="AH8" s="59"/>
      <c r="AI8" s="59"/>
      <c r="AJ8" s="59"/>
      <c r="AK8" s="3"/>
      <c r="AL8" s="38">
        <f>データ!S6</f>
        <v>307825</v>
      </c>
      <c r="AM8" s="38"/>
      <c r="AN8" s="38"/>
      <c r="AO8" s="38"/>
      <c r="AP8" s="38"/>
      <c r="AQ8" s="38"/>
      <c r="AR8" s="38"/>
      <c r="AS8" s="38"/>
      <c r="AT8" s="39">
        <f>データ!T6</f>
        <v>206.5</v>
      </c>
      <c r="AU8" s="39"/>
      <c r="AV8" s="39"/>
      <c r="AW8" s="39"/>
      <c r="AX8" s="39"/>
      <c r="AY8" s="39"/>
      <c r="AZ8" s="39"/>
      <c r="BA8" s="39"/>
      <c r="BB8" s="39">
        <f>データ!U6</f>
        <v>1490.68</v>
      </c>
      <c r="BC8" s="39"/>
      <c r="BD8" s="39"/>
      <c r="BE8" s="39"/>
      <c r="BF8" s="39"/>
      <c r="BG8" s="39"/>
      <c r="BH8" s="39"/>
      <c r="BI8" s="39"/>
      <c r="BJ8" s="3"/>
      <c r="BK8" s="3"/>
      <c r="BL8" s="54" t="s">
        <v>10</v>
      </c>
      <c r="BM8" s="55"/>
      <c r="BN8" s="56" t="s">
        <v>11</v>
      </c>
      <c r="BO8" s="56"/>
      <c r="BP8" s="56"/>
      <c r="BQ8" s="56"/>
      <c r="BR8" s="56"/>
      <c r="BS8" s="56"/>
      <c r="BT8" s="56"/>
      <c r="BU8" s="56"/>
      <c r="BV8" s="56"/>
      <c r="BW8" s="56"/>
      <c r="BX8" s="56"/>
      <c r="BY8" s="57"/>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45" t="s">
        <v>20</v>
      </c>
      <c r="BM9" s="46"/>
      <c r="BN9" s="47" t="s">
        <v>21</v>
      </c>
      <c r="BO9" s="47"/>
      <c r="BP9" s="47"/>
      <c r="BQ9" s="47"/>
      <c r="BR9" s="47"/>
      <c r="BS9" s="47"/>
      <c r="BT9" s="47"/>
      <c r="BU9" s="47"/>
      <c r="BV9" s="47"/>
      <c r="BW9" s="47"/>
      <c r="BX9" s="47"/>
      <c r="BY9" s="48"/>
    </row>
    <row r="10" spans="1:78" ht="18.75" customHeight="1" x14ac:dyDescent="0.2">
      <c r="A10" s="2"/>
      <c r="B10" s="39" t="str">
        <f>データ!N6</f>
        <v>-</v>
      </c>
      <c r="C10" s="39"/>
      <c r="D10" s="39"/>
      <c r="E10" s="39"/>
      <c r="F10" s="39"/>
      <c r="G10" s="39"/>
      <c r="H10" s="39"/>
      <c r="I10" s="39">
        <f>データ!O6</f>
        <v>65.87</v>
      </c>
      <c r="J10" s="39"/>
      <c r="K10" s="39"/>
      <c r="L10" s="39"/>
      <c r="M10" s="39"/>
      <c r="N10" s="39"/>
      <c r="O10" s="39"/>
      <c r="P10" s="39">
        <f>データ!P6</f>
        <v>81.849999999999994</v>
      </c>
      <c r="Q10" s="39"/>
      <c r="R10" s="39"/>
      <c r="S10" s="39"/>
      <c r="T10" s="39"/>
      <c r="U10" s="39"/>
      <c r="V10" s="39"/>
      <c r="W10" s="39">
        <f>データ!Q6</f>
        <v>76.95</v>
      </c>
      <c r="X10" s="39"/>
      <c r="Y10" s="39"/>
      <c r="Z10" s="39"/>
      <c r="AA10" s="39"/>
      <c r="AB10" s="39"/>
      <c r="AC10" s="39"/>
      <c r="AD10" s="38">
        <f>データ!R6</f>
        <v>3520</v>
      </c>
      <c r="AE10" s="38"/>
      <c r="AF10" s="38"/>
      <c r="AG10" s="38"/>
      <c r="AH10" s="38"/>
      <c r="AI10" s="38"/>
      <c r="AJ10" s="38"/>
      <c r="AK10" s="2"/>
      <c r="AL10" s="38">
        <f>データ!V6</f>
        <v>250980</v>
      </c>
      <c r="AM10" s="38"/>
      <c r="AN10" s="38"/>
      <c r="AO10" s="38"/>
      <c r="AP10" s="38"/>
      <c r="AQ10" s="38"/>
      <c r="AR10" s="38"/>
      <c r="AS10" s="38"/>
      <c r="AT10" s="39">
        <f>データ!W6</f>
        <v>48.68</v>
      </c>
      <c r="AU10" s="39"/>
      <c r="AV10" s="39"/>
      <c r="AW10" s="39"/>
      <c r="AX10" s="39"/>
      <c r="AY10" s="39"/>
      <c r="AZ10" s="39"/>
      <c r="BA10" s="39"/>
      <c r="BB10" s="39">
        <f>データ!X6</f>
        <v>5155.71</v>
      </c>
      <c r="BC10" s="39"/>
      <c r="BD10" s="39"/>
      <c r="BE10" s="39"/>
      <c r="BF10" s="39"/>
      <c r="BG10" s="39"/>
      <c r="BH10" s="39"/>
      <c r="BI10" s="39"/>
      <c r="BJ10" s="2"/>
      <c r="BK10" s="2"/>
      <c r="BL10" s="40" t="s">
        <v>22</v>
      </c>
      <c r="BM10" s="41"/>
      <c r="BN10" s="42" t="s">
        <v>23</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qRphopOkSmstyVPuStvZDIJF1xQAAspsDHLMxHwGKxGlkRSAEZ0Q0O9Gtk+rV61SbXAuWjjgPoIbkaAK7JumQ==" saltValue="yv8DuqLl6GE1CFoZ/NbZ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242021</v>
      </c>
      <c r="D6" s="19">
        <f t="shared" si="3"/>
        <v>46</v>
      </c>
      <c r="E6" s="19">
        <f t="shared" si="3"/>
        <v>17</v>
      </c>
      <c r="F6" s="19">
        <f t="shared" si="3"/>
        <v>1</v>
      </c>
      <c r="G6" s="19">
        <f t="shared" si="3"/>
        <v>0</v>
      </c>
      <c r="H6" s="19" t="str">
        <f t="shared" si="3"/>
        <v>三重県　四日市市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65.87</v>
      </c>
      <c r="P6" s="20">
        <f t="shared" si="3"/>
        <v>81.849999999999994</v>
      </c>
      <c r="Q6" s="20">
        <f t="shared" si="3"/>
        <v>76.95</v>
      </c>
      <c r="R6" s="20">
        <f t="shared" si="3"/>
        <v>3520</v>
      </c>
      <c r="S6" s="20">
        <f t="shared" si="3"/>
        <v>307825</v>
      </c>
      <c r="T6" s="20">
        <f t="shared" si="3"/>
        <v>206.5</v>
      </c>
      <c r="U6" s="20">
        <f t="shared" si="3"/>
        <v>1490.68</v>
      </c>
      <c r="V6" s="20">
        <f t="shared" si="3"/>
        <v>250980</v>
      </c>
      <c r="W6" s="20">
        <f t="shared" si="3"/>
        <v>48.68</v>
      </c>
      <c r="X6" s="20">
        <f t="shared" si="3"/>
        <v>5155.71</v>
      </c>
      <c r="Y6" s="21">
        <f>IF(Y7="",NA(),Y7)</f>
        <v>113.08</v>
      </c>
      <c r="Z6" s="21">
        <f t="shared" ref="Z6:AH6" si="4">IF(Z7="",NA(),Z7)</f>
        <v>112.6</v>
      </c>
      <c r="AA6" s="21">
        <f t="shared" si="4"/>
        <v>108.57</v>
      </c>
      <c r="AB6" s="21">
        <f t="shared" si="4"/>
        <v>108.31</v>
      </c>
      <c r="AC6" s="21">
        <f t="shared" si="4"/>
        <v>108.19</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78.09</v>
      </c>
      <c r="AV6" s="21">
        <f t="shared" ref="AV6:BD6" si="6">IF(AV7="",NA(),AV7)</f>
        <v>74.709999999999994</v>
      </c>
      <c r="AW6" s="21">
        <f t="shared" si="6"/>
        <v>68.78</v>
      </c>
      <c r="AX6" s="21">
        <f t="shared" si="6"/>
        <v>80.02</v>
      </c>
      <c r="AY6" s="21">
        <f t="shared" si="6"/>
        <v>86.41</v>
      </c>
      <c r="AZ6" s="21">
        <f t="shared" si="6"/>
        <v>73.02</v>
      </c>
      <c r="BA6" s="21">
        <f t="shared" si="6"/>
        <v>72.930000000000007</v>
      </c>
      <c r="BB6" s="21">
        <f t="shared" si="6"/>
        <v>80.08</v>
      </c>
      <c r="BC6" s="21">
        <f t="shared" si="6"/>
        <v>87.33</v>
      </c>
      <c r="BD6" s="21">
        <f t="shared" si="6"/>
        <v>92.26</v>
      </c>
      <c r="BE6" s="20" t="str">
        <f>IF(BE7="","",IF(BE7="-","【-】","【"&amp;SUBSTITUTE(TEXT(BE7,"#,##0.00"),"-","△")&amp;"】"))</f>
        <v>【78.43】</v>
      </c>
      <c r="BF6" s="21">
        <f>IF(BF7="",NA(),BF7)</f>
        <v>901.87</v>
      </c>
      <c r="BG6" s="21">
        <f t="shared" ref="BG6:BO6" si="7">IF(BG7="",NA(),BG7)</f>
        <v>855.96</v>
      </c>
      <c r="BH6" s="21">
        <f t="shared" si="7"/>
        <v>819.71</v>
      </c>
      <c r="BI6" s="21">
        <f t="shared" si="7"/>
        <v>818.54</v>
      </c>
      <c r="BJ6" s="21">
        <f t="shared" si="7"/>
        <v>808.98</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100</v>
      </c>
      <c r="BR6" s="21">
        <f t="shared" ref="BR6:BZ6" si="8">IF(BR7="",NA(),BR7)</f>
        <v>100</v>
      </c>
      <c r="BS6" s="21">
        <f t="shared" si="8"/>
        <v>100</v>
      </c>
      <c r="BT6" s="21">
        <f t="shared" si="8"/>
        <v>100</v>
      </c>
      <c r="BU6" s="21">
        <f t="shared" si="8"/>
        <v>99.99</v>
      </c>
      <c r="BV6" s="21">
        <f t="shared" si="8"/>
        <v>97.91</v>
      </c>
      <c r="BW6" s="21">
        <f t="shared" si="8"/>
        <v>98.61</v>
      </c>
      <c r="BX6" s="21">
        <f t="shared" si="8"/>
        <v>98.75</v>
      </c>
      <c r="BY6" s="21">
        <f t="shared" si="8"/>
        <v>98.36</v>
      </c>
      <c r="BZ6" s="21">
        <f t="shared" si="8"/>
        <v>97.29</v>
      </c>
      <c r="CA6" s="20" t="str">
        <f>IF(CA7="","",IF(CA7="-","【-】","【"&amp;SUBSTITUTE(TEXT(CA7,"#,##0.00"),"-","△")&amp;"】"))</f>
        <v>【97.81】</v>
      </c>
      <c r="CB6" s="21">
        <f>IF(CB7="",NA(),CB7)</f>
        <v>190.62</v>
      </c>
      <c r="CC6" s="21">
        <f t="shared" ref="CC6:CK6" si="9">IF(CC7="",NA(),CC7)</f>
        <v>187.53</v>
      </c>
      <c r="CD6" s="21">
        <f t="shared" si="9"/>
        <v>186.92</v>
      </c>
      <c r="CE6" s="21">
        <f t="shared" si="9"/>
        <v>187.19</v>
      </c>
      <c r="CF6" s="21">
        <f t="shared" si="9"/>
        <v>187.34</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71.39</v>
      </c>
      <c r="CN6" s="21">
        <f t="shared" ref="CN6:CV6" si="10">IF(CN7="",NA(),CN7)</f>
        <v>72.09</v>
      </c>
      <c r="CO6" s="21">
        <f t="shared" si="10"/>
        <v>74.69</v>
      </c>
      <c r="CP6" s="21">
        <f t="shared" si="10"/>
        <v>72.8</v>
      </c>
      <c r="CQ6" s="21">
        <f t="shared" si="10"/>
        <v>73.56</v>
      </c>
      <c r="CR6" s="21">
        <f t="shared" si="10"/>
        <v>61.32</v>
      </c>
      <c r="CS6" s="21">
        <f t="shared" si="10"/>
        <v>61.7</v>
      </c>
      <c r="CT6" s="21">
        <f t="shared" si="10"/>
        <v>63.04</v>
      </c>
      <c r="CU6" s="21">
        <f t="shared" si="10"/>
        <v>60.55</v>
      </c>
      <c r="CV6" s="21">
        <f t="shared" si="10"/>
        <v>61.49</v>
      </c>
      <c r="CW6" s="20" t="str">
        <f>IF(CW7="","",IF(CW7="-","【-】","【"&amp;SUBSTITUTE(TEXT(CW7,"#,##0.00"),"-","△")&amp;"】"))</f>
        <v>【58.94】</v>
      </c>
      <c r="CX6" s="21">
        <f>IF(CX7="",NA(),CX7)</f>
        <v>93.05</v>
      </c>
      <c r="CY6" s="21">
        <f t="shared" ref="CY6:DG6" si="11">IF(CY7="",NA(),CY7)</f>
        <v>93.49</v>
      </c>
      <c r="CZ6" s="21">
        <f t="shared" si="11"/>
        <v>93.82</v>
      </c>
      <c r="DA6" s="21">
        <f t="shared" si="11"/>
        <v>93.9</v>
      </c>
      <c r="DB6" s="21">
        <f t="shared" si="11"/>
        <v>94.26</v>
      </c>
      <c r="DC6" s="21">
        <f t="shared" si="11"/>
        <v>94.58</v>
      </c>
      <c r="DD6" s="21">
        <f t="shared" si="11"/>
        <v>94.56</v>
      </c>
      <c r="DE6" s="21">
        <f t="shared" si="11"/>
        <v>94.75</v>
      </c>
      <c r="DF6" s="21">
        <f t="shared" si="11"/>
        <v>94.92</v>
      </c>
      <c r="DG6" s="21">
        <f t="shared" si="11"/>
        <v>95.01</v>
      </c>
      <c r="DH6" s="20" t="str">
        <f>IF(DH7="","",IF(DH7="-","【-】","【"&amp;SUBSTITUTE(TEXT(DH7,"#,##0.00"),"-","△")&amp;"】"))</f>
        <v>【95.91】</v>
      </c>
      <c r="DI6" s="21">
        <f>IF(DI7="",NA(),DI7)</f>
        <v>38.44</v>
      </c>
      <c r="DJ6" s="21">
        <f t="shared" ref="DJ6:DR6" si="12">IF(DJ7="",NA(),DJ7)</f>
        <v>39.630000000000003</v>
      </c>
      <c r="DK6" s="21">
        <f t="shared" si="12"/>
        <v>40.770000000000003</v>
      </c>
      <c r="DL6" s="21">
        <f t="shared" si="12"/>
        <v>42.05</v>
      </c>
      <c r="DM6" s="21">
        <f t="shared" si="12"/>
        <v>43.74</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9.06</v>
      </c>
      <c r="DU6" s="21">
        <f t="shared" ref="DU6:EC6" si="13">IF(DU7="",NA(),DU7)</f>
        <v>10.99</v>
      </c>
      <c r="DV6" s="21">
        <f t="shared" si="13"/>
        <v>12.3</v>
      </c>
      <c r="DW6" s="21">
        <f t="shared" si="13"/>
        <v>12.84</v>
      </c>
      <c r="DX6" s="21">
        <f t="shared" si="13"/>
        <v>15.81</v>
      </c>
      <c r="DY6" s="21">
        <f t="shared" si="13"/>
        <v>4.95</v>
      </c>
      <c r="DZ6" s="21">
        <f t="shared" si="13"/>
        <v>5.64</v>
      </c>
      <c r="EA6" s="21">
        <f t="shared" si="13"/>
        <v>6.43</v>
      </c>
      <c r="EB6" s="21">
        <f t="shared" si="13"/>
        <v>7.75</v>
      </c>
      <c r="EC6" s="21">
        <f t="shared" si="13"/>
        <v>9.44</v>
      </c>
      <c r="ED6" s="20" t="str">
        <f>IF(ED7="","",IF(ED7="-","【-】","【"&amp;SUBSTITUTE(TEXT(ED7,"#,##0.00"),"-","△")&amp;"】"))</f>
        <v>【8.68】</v>
      </c>
      <c r="EE6" s="21">
        <f>IF(EE7="",NA(),EE7)</f>
        <v>2</v>
      </c>
      <c r="EF6" s="21">
        <f t="shared" ref="EF6:EN6" si="14">IF(EF7="",NA(),EF7)</f>
        <v>2.2999999999999998</v>
      </c>
      <c r="EG6" s="21">
        <f t="shared" si="14"/>
        <v>2.48</v>
      </c>
      <c r="EH6" s="21">
        <f t="shared" si="14"/>
        <v>2.62</v>
      </c>
      <c r="EI6" s="21">
        <f t="shared" si="14"/>
        <v>2.69</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242021</v>
      </c>
      <c r="D7" s="23">
        <v>46</v>
      </c>
      <c r="E7" s="23">
        <v>17</v>
      </c>
      <c r="F7" s="23">
        <v>1</v>
      </c>
      <c r="G7" s="23">
        <v>0</v>
      </c>
      <c r="H7" s="23" t="s">
        <v>96</v>
      </c>
      <c r="I7" s="23" t="s">
        <v>97</v>
      </c>
      <c r="J7" s="23" t="s">
        <v>98</v>
      </c>
      <c r="K7" s="23" t="s">
        <v>99</v>
      </c>
      <c r="L7" s="23" t="s">
        <v>100</v>
      </c>
      <c r="M7" s="23" t="s">
        <v>101</v>
      </c>
      <c r="N7" s="24" t="s">
        <v>102</v>
      </c>
      <c r="O7" s="24">
        <v>65.87</v>
      </c>
      <c r="P7" s="24">
        <v>81.849999999999994</v>
      </c>
      <c r="Q7" s="24">
        <v>76.95</v>
      </c>
      <c r="R7" s="24">
        <v>3520</v>
      </c>
      <c r="S7" s="24">
        <v>307825</v>
      </c>
      <c r="T7" s="24">
        <v>206.5</v>
      </c>
      <c r="U7" s="24">
        <v>1490.68</v>
      </c>
      <c r="V7" s="24">
        <v>250980</v>
      </c>
      <c r="W7" s="24">
        <v>48.68</v>
      </c>
      <c r="X7" s="24">
        <v>5155.71</v>
      </c>
      <c r="Y7" s="24">
        <v>113.08</v>
      </c>
      <c r="Z7" s="24">
        <v>112.6</v>
      </c>
      <c r="AA7" s="24">
        <v>108.57</v>
      </c>
      <c r="AB7" s="24">
        <v>108.31</v>
      </c>
      <c r="AC7" s="24">
        <v>108.19</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78.09</v>
      </c>
      <c r="AV7" s="24">
        <v>74.709999999999994</v>
      </c>
      <c r="AW7" s="24">
        <v>68.78</v>
      </c>
      <c r="AX7" s="24">
        <v>80.02</v>
      </c>
      <c r="AY7" s="24">
        <v>86.41</v>
      </c>
      <c r="AZ7" s="24">
        <v>73.02</v>
      </c>
      <c r="BA7" s="24">
        <v>72.930000000000007</v>
      </c>
      <c r="BB7" s="24">
        <v>80.08</v>
      </c>
      <c r="BC7" s="24">
        <v>87.33</v>
      </c>
      <c r="BD7" s="24">
        <v>92.26</v>
      </c>
      <c r="BE7" s="24">
        <v>78.430000000000007</v>
      </c>
      <c r="BF7" s="24">
        <v>901.87</v>
      </c>
      <c r="BG7" s="24">
        <v>855.96</v>
      </c>
      <c r="BH7" s="24">
        <v>819.71</v>
      </c>
      <c r="BI7" s="24">
        <v>818.54</v>
      </c>
      <c r="BJ7" s="24">
        <v>808.98</v>
      </c>
      <c r="BK7" s="24">
        <v>708.89</v>
      </c>
      <c r="BL7" s="24">
        <v>730.52</v>
      </c>
      <c r="BM7" s="24">
        <v>672.33</v>
      </c>
      <c r="BN7" s="24">
        <v>668.8</v>
      </c>
      <c r="BO7" s="24">
        <v>652.79999999999995</v>
      </c>
      <c r="BP7" s="24">
        <v>630.82000000000005</v>
      </c>
      <c r="BQ7" s="24">
        <v>100</v>
      </c>
      <c r="BR7" s="24">
        <v>100</v>
      </c>
      <c r="BS7" s="24">
        <v>100</v>
      </c>
      <c r="BT7" s="24">
        <v>100</v>
      </c>
      <c r="BU7" s="24">
        <v>99.99</v>
      </c>
      <c r="BV7" s="24">
        <v>97.91</v>
      </c>
      <c r="BW7" s="24">
        <v>98.61</v>
      </c>
      <c r="BX7" s="24">
        <v>98.75</v>
      </c>
      <c r="BY7" s="24">
        <v>98.36</v>
      </c>
      <c r="BZ7" s="24">
        <v>97.29</v>
      </c>
      <c r="CA7" s="24">
        <v>97.81</v>
      </c>
      <c r="CB7" s="24">
        <v>190.62</v>
      </c>
      <c r="CC7" s="24">
        <v>187.53</v>
      </c>
      <c r="CD7" s="24">
        <v>186.92</v>
      </c>
      <c r="CE7" s="24">
        <v>187.19</v>
      </c>
      <c r="CF7" s="24">
        <v>187.34</v>
      </c>
      <c r="CG7" s="24">
        <v>144.11000000000001</v>
      </c>
      <c r="CH7" s="24">
        <v>141.24</v>
      </c>
      <c r="CI7" s="24">
        <v>142.03</v>
      </c>
      <c r="CJ7" s="24">
        <v>142.11000000000001</v>
      </c>
      <c r="CK7" s="24">
        <v>145.49</v>
      </c>
      <c r="CL7" s="24">
        <v>138.75</v>
      </c>
      <c r="CM7" s="24">
        <v>71.39</v>
      </c>
      <c r="CN7" s="24">
        <v>72.09</v>
      </c>
      <c r="CO7" s="24">
        <v>74.69</v>
      </c>
      <c r="CP7" s="24">
        <v>72.8</v>
      </c>
      <c r="CQ7" s="24">
        <v>73.56</v>
      </c>
      <c r="CR7" s="24">
        <v>61.32</v>
      </c>
      <c r="CS7" s="24">
        <v>61.7</v>
      </c>
      <c r="CT7" s="24">
        <v>63.04</v>
      </c>
      <c r="CU7" s="24">
        <v>60.55</v>
      </c>
      <c r="CV7" s="24">
        <v>61.49</v>
      </c>
      <c r="CW7" s="24">
        <v>58.94</v>
      </c>
      <c r="CX7" s="24">
        <v>93.05</v>
      </c>
      <c r="CY7" s="24">
        <v>93.49</v>
      </c>
      <c r="CZ7" s="24">
        <v>93.82</v>
      </c>
      <c r="DA7" s="24">
        <v>93.9</v>
      </c>
      <c r="DB7" s="24">
        <v>94.26</v>
      </c>
      <c r="DC7" s="24">
        <v>94.58</v>
      </c>
      <c r="DD7" s="24">
        <v>94.56</v>
      </c>
      <c r="DE7" s="24">
        <v>94.75</v>
      </c>
      <c r="DF7" s="24">
        <v>94.92</v>
      </c>
      <c r="DG7" s="24">
        <v>95.01</v>
      </c>
      <c r="DH7" s="24">
        <v>95.91</v>
      </c>
      <c r="DI7" s="24">
        <v>38.44</v>
      </c>
      <c r="DJ7" s="24">
        <v>39.630000000000003</v>
      </c>
      <c r="DK7" s="24">
        <v>40.770000000000003</v>
      </c>
      <c r="DL7" s="24">
        <v>42.05</v>
      </c>
      <c r="DM7" s="24">
        <v>43.74</v>
      </c>
      <c r="DN7" s="24">
        <v>31.01</v>
      </c>
      <c r="DO7" s="24">
        <v>28.87</v>
      </c>
      <c r="DP7" s="24">
        <v>31.34</v>
      </c>
      <c r="DQ7" s="24">
        <v>32.909999999999997</v>
      </c>
      <c r="DR7" s="24">
        <v>34.869999999999997</v>
      </c>
      <c r="DS7" s="24">
        <v>41.09</v>
      </c>
      <c r="DT7" s="24">
        <v>9.06</v>
      </c>
      <c r="DU7" s="24">
        <v>10.99</v>
      </c>
      <c r="DV7" s="24">
        <v>12.3</v>
      </c>
      <c r="DW7" s="24">
        <v>12.84</v>
      </c>
      <c r="DX7" s="24">
        <v>15.81</v>
      </c>
      <c r="DY7" s="24">
        <v>4.95</v>
      </c>
      <c r="DZ7" s="24">
        <v>5.64</v>
      </c>
      <c r="EA7" s="24">
        <v>6.43</v>
      </c>
      <c r="EB7" s="24">
        <v>7.75</v>
      </c>
      <c r="EC7" s="24">
        <v>9.44</v>
      </c>
      <c r="ED7" s="24">
        <v>8.68</v>
      </c>
      <c r="EE7" s="24">
        <v>2</v>
      </c>
      <c r="EF7" s="24">
        <v>2.2999999999999998</v>
      </c>
      <c r="EG7" s="24">
        <v>2.48</v>
      </c>
      <c r="EH7" s="24">
        <v>2.62</v>
      </c>
      <c r="EI7" s="24">
        <v>2.69</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