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1_津市\"/>
    </mc:Choice>
  </mc:AlternateContent>
  <xr:revisionPtr revIDLastSave="0" documentId="13_ncr:1_{D9D0CE91-31BC-47D5-9D0A-41BB0D67EF8D}" xr6:coauthVersionLast="47" xr6:coauthVersionMax="47" xr10:uidLastSave="{00000000-0000-0000-0000-000000000000}"/>
  <workbookProtection workbookAlgorithmName="SHA-512" workbookHashValue="eN4z/fNgvbYTWHQbyEpU9r5UDOH6MWe1QisTwIOrP25foBNi3q7tVqzMEa8BOJSOt1mkT+L/lTGC9HmyvTnTng==" workbookSaltValue="ysRjgGqjUpAdwPbYajyb6A==" workbookSpinCount="100000" lockStructure="1"/>
  <bookViews>
    <workbookView xWindow="-108" yWindow="-108" windowWidth="23256" windowHeight="13896" xr2:uid="{00000000-000D-0000-FFFF-FFFF00000000}"/>
  </bookViews>
  <sheets>
    <sheet name="法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JC32" i="4" s="1"/>
  <c r="DO7" i="5"/>
  <c r="MA31" i="4" s="1"/>
  <c r="DN7" i="5"/>
  <c r="LH31" i="4" s="1"/>
  <c r="DM7" i="5"/>
  <c r="KO31" i="4" s="1"/>
  <c r="DL7" i="5"/>
  <c r="DK7" i="5"/>
  <c r="DI7" i="5"/>
  <c r="MI78" i="4" s="1"/>
  <c r="DH7" i="5"/>
  <c r="DG7" i="5"/>
  <c r="DF7" i="5"/>
  <c r="DE7" i="5"/>
  <c r="KA78" i="4" s="1"/>
  <c r="DD7" i="5"/>
  <c r="MI77" i="4" s="1"/>
  <c r="DC7" i="5"/>
  <c r="DB7" i="5"/>
  <c r="DA7" i="5"/>
  <c r="KP77" i="4" s="1"/>
  <c r="CZ7" i="5"/>
  <c r="CX7" i="5"/>
  <c r="CW7" i="5"/>
  <c r="CV7" i="5"/>
  <c r="HP78" i="4" s="1"/>
  <c r="CU7" i="5"/>
  <c r="HA78" i="4" s="1"/>
  <c r="CT7" i="5"/>
  <c r="CS7" i="5"/>
  <c r="CR7" i="5"/>
  <c r="IE77" i="4" s="1"/>
  <c r="CQ7" i="5"/>
  <c r="HP77" i="4" s="1"/>
  <c r="CP7" i="5"/>
  <c r="HA77" i="4" s="1"/>
  <c r="CO7" i="5"/>
  <c r="CN7" i="5"/>
  <c r="CV76" i="4" s="1"/>
  <c r="CM7" i="5"/>
  <c r="CV67" i="4" s="1"/>
  <c r="CK7" i="5"/>
  <c r="CJ7" i="5"/>
  <c r="CI7" i="5"/>
  <c r="AV78" i="4" s="1"/>
  <c r="CH7" i="5"/>
  <c r="CG7" i="5"/>
  <c r="CF7" i="5"/>
  <c r="CE7" i="5"/>
  <c r="BK77" i="4" s="1"/>
  <c r="CD7" i="5"/>
  <c r="AV77" i="4" s="1"/>
  <c r="CC7" i="5"/>
  <c r="AG77" i="4" s="1"/>
  <c r="CB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BO7" i="5"/>
  <c r="BN7" i="5"/>
  <c r="GQ53" i="4" s="1"/>
  <c r="BM7" i="5"/>
  <c r="FX53" i="4" s="1"/>
  <c r="BL7" i="5"/>
  <c r="FE53" i="4" s="1"/>
  <c r="BK7" i="5"/>
  <c r="BJ7" i="5"/>
  <c r="BI7" i="5"/>
  <c r="GQ52" i="4" s="1"/>
  <c r="BH7" i="5"/>
  <c r="BG7" i="5"/>
  <c r="BF7" i="5"/>
  <c r="EL52" i="4" s="1"/>
  <c r="BD7" i="5"/>
  <c r="CS53" i="4" s="1"/>
  <c r="BC7" i="5"/>
  <c r="BZ53" i="4" s="1"/>
  <c r="BB7" i="5"/>
  <c r="BG53" i="4" s="1"/>
  <c r="BA7" i="5"/>
  <c r="AZ7" i="5"/>
  <c r="U53" i="4" s="1"/>
  <c r="AY7" i="5"/>
  <c r="CS52" i="4" s="1"/>
  <c r="AX7" i="5"/>
  <c r="BZ52" i="4" s="1"/>
  <c r="AW7" i="5"/>
  <c r="BG52" i="4" s="1"/>
  <c r="AV7" i="5"/>
  <c r="AN52" i="4" s="1"/>
  <c r="AU7" i="5"/>
  <c r="U52" i="4" s="1"/>
  <c r="AS7" i="5"/>
  <c r="AR7" i="5"/>
  <c r="AQ7" i="5"/>
  <c r="FX32" i="4" s="1"/>
  <c r="AP7" i="5"/>
  <c r="FE32" i="4" s="1"/>
  <c r="AO7" i="5"/>
  <c r="EL32" i="4" s="1"/>
  <c r="AN7" i="5"/>
  <c r="HJ31" i="4" s="1"/>
  <c r="AM7" i="5"/>
  <c r="AL7" i="5"/>
  <c r="FX31" i="4" s="1"/>
  <c r="AK7" i="5"/>
  <c r="AJ7" i="5"/>
  <c r="AH7" i="5"/>
  <c r="CS32" i="4" s="1"/>
  <c r="AG7" i="5"/>
  <c r="AF7" i="5"/>
  <c r="AE7" i="5"/>
  <c r="AD7" i="5"/>
  <c r="U32" i="4" s="1"/>
  <c r="AC7" i="5"/>
  <c r="CS31" i="4" s="1"/>
  <c r="AB7" i="5"/>
  <c r="BZ31" i="4" s="1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Y6" i="5"/>
  <c r="K88" i="4" s="1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H88" i="4" s="1"/>
  <c r="CK6" i="5"/>
  <c r="CJ6" i="5"/>
  <c r="CI6" i="5"/>
  <c r="CH6" i="5"/>
  <c r="CG6" i="5"/>
  <c r="CF6" i="5"/>
  <c r="CE6" i="5"/>
  <c r="CD6" i="5"/>
  <c r="CC6" i="5"/>
  <c r="CB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F88" i="4"/>
  <c r="LT78" i="4"/>
  <c r="LE78" i="4"/>
  <c r="KP78" i="4"/>
  <c r="IT78" i="4"/>
  <c r="IE78" i="4"/>
  <c r="GL78" i="4"/>
  <c r="BZ78" i="4"/>
  <c r="BK78" i="4"/>
  <c r="AG78" i="4"/>
  <c r="R78" i="4"/>
  <c r="LT77" i="4"/>
  <c r="LE77" i="4"/>
  <c r="KA77" i="4"/>
  <c r="IT77" i="4"/>
  <c r="GL77" i="4"/>
  <c r="BZ77" i="4"/>
  <c r="R77" i="4"/>
  <c r="KO53" i="4"/>
  <c r="JV53" i="4"/>
  <c r="HJ53" i="4"/>
  <c r="EL53" i="4"/>
  <c r="AN53" i="4"/>
  <c r="LH52" i="4"/>
  <c r="KO52" i="4"/>
  <c r="JV52" i="4"/>
  <c r="JC52" i="4"/>
  <c r="HJ52" i="4"/>
  <c r="FX52" i="4"/>
  <c r="FE52" i="4"/>
  <c r="MA32" i="4"/>
  <c r="LH32" i="4"/>
  <c r="HJ32" i="4"/>
  <c r="GQ32" i="4"/>
  <c r="BZ32" i="4"/>
  <c r="BG32" i="4"/>
  <c r="AN32" i="4"/>
  <c r="JV31" i="4"/>
  <c r="JC31" i="4"/>
  <c r="GQ31" i="4"/>
  <c r="FE31" i="4"/>
  <c r="EL31" i="4"/>
  <c r="BG31" i="4"/>
  <c r="LJ10" i="4"/>
  <c r="JQ10" i="4"/>
  <c r="CF10" i="4"/>
  <c r="JQ8" i="4"/>
  <c r="HX8" i="4"/>
  <c r="CF8" i="4"/>
  <c r="AQ8" i="4"/>
  <c r="MI76" i="4" l="1"/>
  <c r="HJ51" i="4"/>
  <c r="MA30" i="4"/>
  <c r="BZ76" i="4"/>
  <c r="IT76" i="4"/>
  <c r="CS51" i="4"/>
  <c r="HJ30" i="4"/>
  <c r="MA51" i="4"/>
  <c r="CS30" i="4"/>
  <c r="D11" i="5"/>
  <c r="E11" i="5"/>
  <c r="C11" i="5"/>
  <c r="B11" i="5"/>
  <c r="HA76" i="4" l="1"/>
  <c r="AN51" i="4"/>
  <c r="FE30" i="4"/>
  <c r="KP76" i="4"/>
  <c r="FE51" i="4"/>
  <c r="AN30" i="4"/>
  <c r="JV51" i="4"/>
  <c r="JV30" i="4"/>
  <c r="AG76" i="4"/>
  <c r="BG30" i="4"/>
  <c r="AV76" i="4"/>
  <c r="KO51" i="4"/>
  <c r="KO30" i="4"/>
  <c r="BG51" i="4"/>
  <c r="LE76" i="4"/>
  <c r="FX51" i="4"/>
  <c r="HP76" i="4"/>
  <c r="FX30" i="4"/>
  <c r="BK76" i="4"/>
  <c r="LH51" i="4"/>
  <c r="BZ30" i="4"/>
  <c r="LT76" i="4"/>
  <c r="GQ51" i="4"/>
  <c r="LH30" i="4"/>
  <c r="BZ51" i="4"/>
  <c r="GQ30" i="4"/>
  <c r="IE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<sst xmlns="http://schemas.openxmlformats.org/spreadsheetml/2006/main" count="232" uniqueCount="129">
  <si>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</si>
  <si>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</si>
  <si>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</si>
  <si>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</si>
  <si>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</si>
  <si>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</si>
  <si>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</si>
  <si>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</si>
  <si>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</si>
  <si>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</si>
  <si>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</si>
  <si>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</si>
  <si>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</si>
  <si>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</si>
  <si>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</si>
  <si>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</si>
  <si>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</si>
  <si>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</si>
  <si>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</si>
  <si>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</si>
  <si>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</si>
  <si>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</si>
  <si>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</si>
  <si>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</si>
  <si>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</si>
  <si>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</si>
  <si>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</si>
  <si>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</si>
  <si>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</si>
  <si>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</si>
  <si>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</si>
  <si>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</si>
  <si>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</si>
  <si>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</si>
  <si>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</si>
  <si>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</si>
  <si>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</si>
  <si>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</si>
  <si>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</si>
  <si>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</si>
  <si>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</si>
  <si>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</si>
  <si>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</si>
  <si>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</si>
  <si>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</si>
  <si>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</si>
  <si>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</si>
  <si>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</si>
  <si>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</si>
  <si>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</si>
  <si>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</si>
  <si>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</si>
  <si>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</si>
  <si>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</si>
  <si>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</si>
  <si>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</si>
  <si>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</si>
  <si>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</si>
  <si>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</si>
  <si>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</si>
  <si>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</si>
  <si>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</si>
  <si>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</si>
  <si>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</si>
  <si>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</si>
  <si>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</si>
  <si>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</si>
  <si>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</si>
  <si>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</si>
  <si>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</si>
  <si>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</si>
  <si>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</si>
  <si>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</si>
  <si>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</si>
  <si>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</si>
  <si>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</si>
  <si>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</si>
  <si>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</si>
  <si>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</si>
  <si>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</si>
  <si>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</si>
  <si>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</si>
  <si>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</si>
  <si>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</si>
  <si>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</si>
  <si>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</si>
  <si>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</si>
  <si>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</si>
  <si>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</si>
  <si>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</si>
  <si>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</si>
  <si>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</si>
  <si>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</si>
  <si>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</si>
  <si>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</si>
  <si>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</si>
  <si>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</si>
  <si>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</si>
  <si>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</si>
  <si>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</si>
  <si>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</si>
  <si>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</si>
  <si>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</si>
  <si>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</si>
  <si>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</si>
  <si>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</si>
  <si>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</si>
  <si>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</si>
  <si>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</si>
  <si>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　津市</t>
  </si>
  <si>
    <t>アスト駐車場</t>
  </si>
  <si>
    <t>法適用</t>
  </si>
  <si>
    <t>駐車場整備事業</t>
  </si>
  <si>
    <t>-</t>
  </si>
  <si>
    <t>Ａ１Ｂ１</t>
  </si>
  <si>
    <t>非設置</t>
  </si>
  <si>
    <t>その他駐車場</t>
  </si>
  <si>
    <t>立体式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</si>
  <si>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</si>
  <si>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</si>
  <si>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</si>
  <si>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</si>
  <si>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</si>
  <si>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</si>
  <si>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</si>
  <si>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施設の老朽化度合を示す⑥有形固定資産減価償却率については、類似施設平均値と比べて低い水準であるが、年々増加しており、施設の老朽化は進行している。
　企業債残高の規模を示す⑩企業債残高対料金収入比率については、令和４年度に完済したため、０となっている。</t>
    <rPh sb="1" eb="3">
      <t>シセツ</t>
    </rPh>
    <rPh sb="4" eb="7">
      <t>ロウキュウカ</t>
    </rPh>
    <rPh sb="7" eb="9">
      <t>ドアイ</t>
    </rPh>
    <rPh sb="10" eb="11">
      <t>シメ</t>
    </rPh>
    <rPh sb="13" eb="19">
      <t>ユウケイコテイシサン</t>
    </rPh>
    <rPh sb="19" eb="24">
      <t>ゲンカショウキャクリツ</t>
    </rPh>
    <rPh sb="30" eb="34">
      <t>ルイジシセツ</t>
    </rPh>
    <rPh sb="34" eb="37">
      <t>ヘイキンチ</t>
    </rPh>
    <rPh sb="38" eb="39">
      <t>クラ</t>
    </rPh>
    <rPh sb="41" eb="42">
      <t>ヒク</t>
    </rPh>
    <rPh sb="43" eb="45">
      <t>スイジュン</t>
    </rPh>
    <rPh sb="50" eb="52">
      <t>ネンネン</t>
    </rPh>
    <rPh sb="52" eb="54">
      <t>ゾウカ</t>
    </rPh>
    <rPh sb="59" eb="61">
      <t>シセツ</t>
    </rPh>
    <rPh sb="62" eb="65">
      <t>ロウキュウカ</t>
    </rPh>
    <rPh sb="66" eb="68">
      <t>シンコウ</t>
    </rPh>
    <rPh sb="75" eb="78">
      <t>キギョウサイ</t>
    </rPh>
    <rPh sb="78" eb="80">
      <t>ザンダカ</t>
    </rPh>
    <rPh sb="81" eb="83">
      <t>キボ</t>
    </rPh>
    <rPh sb="84" eb="85">
      <t>シメ</t>
    </rPh>
    <rPh sb="87" eb="90">
      <t>キギョウサイ</t>
    </rPh>
    <rPh sb="90" eb="92">
      <t>ザンダカ</t>
    </rPh>
    <rPh sb="92" eb="93">
      <t>タイ</t>
    </rPh>
    <rPh sb="93" eb="95">
      <t>リョウキン</t>
    </rPh>
    <rPh sb="95" eb="97">
      <t>シュウニュウ</t>
    </rPh>
    <rPh sb="97" eb="99">
      <t>ヒリツ</t>
    </rPh>
    <rPh sb="105" eb="107">
      <t>レイワ</t>
    </rPh>
    <rPh sb="108" eb="110">
      <t>ネンド</t>
    </rPh>
    <rPh sb="111" eb="113">
      <t>カンサイ</t>
    </rPh>
    <phoneticPr fontId="5"/>
  </si>
  <si>
    <t>　単年度収支を表す①経常収支比率は、近年増加傾向にあり、１００％を超えているが、類似施設平均値と比べても低い状況にある。
　また、施設の収益性を示す④売上高GOP比率及び、施設の収益性が成長しているかどうかを示す⑤EBITDAについても増加傾向にあり、類似施設平均値と同水準となっている。</t>
    <rPh sb="1" eb="4">
      <t>タンネンド</t>
    </rPh>
    <rPh sb="4" eb="6">
      <t>シュウシ</t>
    </rPh>
    <rPh sb="7" eb="8">
      <t>アラワ</t>
    </rPh>
    <rPh sb="10" eb="12">
      <t>ケイジョウ</t>
    </rPh>
    <rPh sb="12" eb="14">
      <t>シュウシ</t>
    </rPh>
    <rPh sb="14" eb="16">
      <t>ヒリツ</t>
    </rPh>
    <rPh sb="33" eb="34">
      <t>コ</t>
    </rPh>
    <rPh sb="48" eb="49">
      <t>クラ</t>
    </rPh>
    <rPh sb="52" eb="53">
      <t>ヒク</t>
    </rPh>
    <rPh sb="54" eb="56">
      <t>ジョウキョウ</t>
    </rPh>
    <rPh sb="65" eb="67">
      <t>シセツ</t>
    </rPh>
    <rPh sb="68" eb="71">
      <t>シュウエキセイ</t>
    </rPh>
    <rPh sb="72" eb="73">
      <t>シメ</t>
    </rPh>
    <rPh sb="75" eb="78">
      <t>ウリアゲダカ</t>
    </rPh>
    <rPh sb="81" eb="83">
      <t>ヒリツ</t>
    </rPh>
    <rPh sb="83" eb="84">
      <t>オヨ</t>
    </rPh>
    <rPh sb="86" eb="88">
      <t>シセツ</t>
    </rPh>
    <rPh sb="89" eb="92">
      <t>シュウエキセイ</t>
    </rPh>
    <rPh sb="93" eb="95">
      <t>セイチョウ</t>
    </rPh>
    <rPh sb="104" eb="105">
      <t>シメ</t>
    </rPh>
    <rPh sb="118" eb="120">
      <t>ゾウカ</t>
    </rPh>
    <rPh sb="120" eb="122">
      <t>ケイコウ</t>
    </rPh>
    <rPh sb="134" eb="137">
      <t>ドウスイジュン</t>
    </rPh>
    <phoneticPr fontId="5"/>
  </si>
  <si>
    <t>　施設の利用状況を示す⑪稼働率については、年々増加傾向であり、類似施設平均値よりやや高い水準となっている。</t>
    <rPh sb="1" eb="3">
      <t>シセツ</t>
    </rPh>
    <rPh sb="4" eb="6">
      <t>リヨウ</t>
    </rPh>
    <rPh sb="6" eb="8">
      <t>ジョウキョウ</t>
    </rPh>
    <rPh sb="9" eb="10">
      <t>シメ</t>
    </rPh>
    <rPh sb="12" eb="15">
      <t>カドウリツ</t>
    </rPh>
    <rPh sb="21" eb="23">
      <t>ネンネン</t>
    </rPh>
    <rPh sb="23" eb="25">
      <t>ゾウカ</t>
    </rPh>
    <rPh sb="25" eb="27">
      <t>ケイコウ</t>
    </rPh>
    <rPh sb="31" eb="35">
      <t>ルイジシセツ</t>
    </rPh>
    <rPh sb="35" eb="38">
      <t>ヘイキンチ</t>
    </rPh>
    <rPh sb="42" eb="43">
      <t>タカ</t>
    </rPh>
    <rPh sb="44" eb="46">
      <t>スイジュン</t>
    </rPh>
    <phoneticPr fontId="5"/>
  </si>
  <si>
    <t>　ほとんどの指標が年々増加傾向にあり、経営状況は良いと考えられる。
　しかしながら、施設の老朽化も進行しており、今後、多額の修繕、更新費用が発生する事が見込まれるため、経費削減等に取り組み、安定した経営を行う必要がある。</t>
    <rPh sb="6" eb="8">
      <t>シヒョウ</t>
    </rPh>
    <rPh sb="11" eb="13">
      <t>ゾウカ</t>
    </rPh>
    <rPh sb="13" eb="15">
      <t>ケイコウ</t>
    </rPh>
    <rPh sb="19" eb="23">
      <t>ケイエイジョウキョウ</t>
    </rPh>
    <rPh sb="24" eb="25">
      <t>ヨ</t>
    </rPh>
    <rPh sb="27" eb="28">
      <t>カンガ</t>
    </rPh>
    <rPh sb="42" eb="44">
      <t>シセツ</t>
    </rPh>
    <rPh sb="45" eb="48">
      <t>ロウキュウカ</t>
    </rPh>
    <rPh sb="49" eb="51">
      <t>シンコウ</t>
    </rPh>
    <rPh sb="56" eb="58">
      <t>コンゴ</t>
    </rPh>
    <rPh sb="59" eb="61">
      <t>タガク</t>
    </rPh>
    <rPh sb="62" eb="64">
      <t>シュウゼン</t>
    </rPh>
    <rPh sb="65" eb="69">
      <t>コウシンヒヨウ</t>
    </rPh>
    <rPh sb="70" eb="72">
      <t>ハッセイ</t>
    </rPh>
    <rPh sb="74" eb="75">
      <t>コト</t>
    </rPh>
    <rPh sb="76" eb="78">
      <t>ミコ</t>
    </rPh>
    <rPh sb="84" eb="86">
      <t>ケイヒ</t>
    </rPh>
    <rPh sb="86" eb="88">
      <t>サクゲン</t>
    </rPh>
    <rPh sb="88" eb="89">
      <t>トウ</t>
    </rPh>
    <rPh sb="90" eb="91">
      <t>ト</t>
    </rPh>
    <rPh sb="92" eb="93">
      <t>ク</t>
    </rPh>
    <rPh sb="104" eb="106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</si>
</sst>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138.1</c:v>
                </c:pt>
                <c:pt idx="1">
                  <c:v>76.099999999999994</c:v>
                </c:pt>
                <c:pt idx="2">
                  <c:v>67.400000000000006</c:v>
                </c:pt>
                <c:pt idx="3">
                  <c:v>111.1</c:v>
                </c:pt>
                <c:pt idx="4">
                  <c:v>120.4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B57-88EB-C82112060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124.1</c:v>
                </c:pt>
                <c:pt idx="1">
                  <c:v>83.6</c:v>
                </c:pt>
                <c:pt idx="2">
                  <c:v>101.2</c:v>
                </c:pt>
                <c:pt idx="3">
                  <c:v>128.30000000000001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9-4B57-88EB-C82112060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50</c:v>
                </c:pt>
                <c:pt idx="1">
                  <c:v>30.3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8-4BAB-9ECA-0E9D7426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12.5</c:v>
                </c:pt>
                <c:pt idx="1">
                  <c:v>6.1</c:v>
                </c:pt>
                <c:pt idx="2">
                  <c:v>1.7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8-4BAB-9ECA-0E9D7426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8-42E3-AE9E-886DCC16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855.2</c:v>
                </c:pt>
                <c:pt idx="3">
                  <c:v>855</c:v>
                </c:pt>
                <c:pt idx="4">
                  <c:v>832.8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8-42E3-AE9E-886DCC16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53.3</c:v>
                </c:pt>
                <c:pt idx="1">
                  <c:v>54.5</c:v>
                </c:pt>
                <c:pt idx="2">
                  <c:v>56.8</c:v>
                </c:pt>
                <c:pt idx="3">
                  <c:v>59.3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E-43B2-B3E5-0ED4F71B3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42.4</c:v>
                </c:pt>
                <c:pt idx="1">
                  <c:v>51.6</c:v>
                </c:pt>
                <c:pt idx="2">
                  <c:v>60.3</c:v>
                </c:pt>
                <c:pt idx="3">
                  <c:v>63.4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E-43B2-B3E5-0ED4F71B3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FE-A61C-2E73606F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0-42FE-A61C-2E73606F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5-4FFA-9840-100EE2C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5-4FFA-9840-100EE2C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.199999999999999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230.8</c:v>
                </c:pt>
                <c:pt idx="1">
                  <c:v>146.1</c:v>
                </c:pt>
                <c:pt idx="2">
                  <c:v>158.19999999999999</c:v>
                </c:pt>
                <c:pt idx="3">
                  <c:v>182.1</c:v>
                </c:pt>
                <c:pt idx="4">
                  <c:v>194.5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A-4CB1-BB32-910728D7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183.6</c:v>
                </c:pt>
                <c:pt idx="1">
                  <c:v>146.69999999999999</c:v>
                </c:pt>
                <c:pt idx="2">
                  <c:v>143.9</c:v>
                </c:pt>
                <c:pt idx="3">
                  <c:v>154.80000000000001</c:v>
                </c:pt>
                <c:pt idx="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A-4CB1-BB32-910728D7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4.5999999999999996</c:v>
                </c:pt>
                <c:pt idx="2">
                  <c:v>-6.2</c:v>
                </c:pt>
                <c:pt idx="3">
                  <c:v>39</c:v>
                </c:pt>
                <c:pt idx="4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3-4480-851C-12A0F0BD2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-3.2</c:v>
                </c:pt>
                <c:pt idx="2">
                  <c:v>19.8</c:v>
                </c:pt>
                <c:pt idx="3">
                  <c:v>41.7</c:v>
                </c:pt>
                <c:pt idx="4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3-4480-851C-12A0F0BD2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51785</c:v>
                </c:pt>
                <c:pt idx="1">
                  <c:v>2680</c:v>
                </c:pt>
                <c:pt idx="2">
                  <c:v>-6116</c:v>
                </c:pt>
                <c:pt idx="3">
                  <c:v>31205</c:v>
                </c:pt>
                <c:pt idx="4">
                  <c:v>38026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A-4CD5-B23D-62028175B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39410</c:v>
                </c:pt>
                <c:pt idx="1">
                  <c:v>7468</c:v>
                </c:pt>
                <c:pt idx="2">
                  <c:v>14689</c:v>
                </c:pt>
                <c:pt idx="3">
                  <c:v>30502</c:v>
                </c:pt>
                <c:pt idx="4">
                  <c:v>35412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A-4CD5-B23D-62028175B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【27,207】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三重県津市　アスト駐車場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12575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>
        <f>データ!O7</f>
        <v>90.8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380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138.1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76.099999999999994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67.400000000000006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111.1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120.4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230.8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146.1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158.19999999999999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182.1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194.5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124.1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83.6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101.2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128.30000000000001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136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0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0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0.2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0.1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0.1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183.6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146.69999999999999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143.9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154.80000000000001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49.7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4.5999999999999996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-6.2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44.2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51785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2680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-6116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31205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38026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0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0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-3.2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19.8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41.7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45.8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39410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7468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14689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30502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35412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46" t="s">
        <v>128</v>
      </c>
      <c r="NE66" s="147"/>
      <c r="NF66" s="147"/>
      <c r="NG66" s="147"/>
      <c r="NH66" s="147"/>
      <c r="NI66" s="147"/>
      <c r="NJ66" s="147"/>
      <c r="NK66" s="147"/>
      <c r="NL66" s="147"/>
      <c r="NM66" s="147"/>
      <c r="NN66" s="147"/>
      <c r="NO66" s="147"/>
      <c r="NP66" s="147"/>
      <c r="NQ66" s="147"/>
      <c r="NR66" s="14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793128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46"/>
      <c r="NE67" s="147"/>
      <c r="NF67" s="147"/>
      <c r="NG67" s="147"/>
      <c r="NH67" s="147"/>
      <c r="NI67" s="147"/>
      <c r="NJ67" s="147"/>
      <c r="NK67" s="147"/>
      <c r="NL67" s="147"/>
      <c r="NM67" s="147"/>
      <c r="NN67" s="147"/>
      <c r="NO67" s="147"/>
      <c r="NP67" s="147"/>
      <c r="NQ67" s="147"/>
      <c r="NR67" s="14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46"/>
      <c r="NE68" s="147"/>
      <c r="NF68" s="147"/>
      <c r="NG68" s="147"/>
      <c r="NH68" s="147"/>
      <c r="NI68" s="147"/>
      <c r="NJ68" s="147"/>
      <c r="NK68" s="147"/>
      <c r="NL68" s="147"/>
      <c r="NM68" s="147"/>
      <c r="NN68" s="147"/>
      <c r="NO68" s="147"/>
      <c r="NP68" s="147"/>
      <c r="NQ68" s="147"/>
      <c r="NR68" s="14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46"/>
      <c r="NE69" s="147"/>
      <c r="NF69" s="147"/>
      <c r="NG69" s="147"/>
      <c r="NH69" s="147"/>
      <c r="NI69" s="147"/>
      <c r="NJ69" s="147"/>
      <c r="NK69" s="147"/>
      <c r="NL69" s="147"/>
      <c r="NM69" s="147"/>
      <c r="NN69" s="147"/>
      <c r="NO69" s="147"/>
      <c r="NP69" s="147"/>
      <c r="NQ69" s="147"/>
      <c r="NR69" s="14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46"/>
      <c r="NE70" s="147"/>
      <c r="NF70" s="147"/>
      <c r="NG70" s="147"/>
      <c r="NH70" s="147"/>
      <c r="NI70" s="147"/>
      <c r="NJ70" s="147"/>
      <c r="NK70" s="147"/>
      <c r="NL70" s="147"/>
      <c r="NM70" s="147"/>
      <c r="NN70" s="147"/>
      <c r="NO70" s="147"/>
      <c r="NP70" s="147"/>
      <c r="NQ70" s="147"/>
      <c r="NR70" s="14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46"/>
      <c r="NE71" s="147"/>
      <c r="NF71" s="147"/>
      <c r="NG71" s="147"/>
      <c r="NH71" s="147"/>
      <c r="NI71" s="147"/>
      <c r="NJ71" s="147"/>
      <c r="NK71" s="147"/>
      <c r="NL71" s="147"/>
      <c r="NM71" s="147"/>
      <c r="NN71" s="147"/>
      <c r="NO71" s="147"/>
      <c r="NP71" s="147"/>
      <c r="NQ71" s="147"/>
      <c r="NR71" s="14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46"/>
      <c r="NE72" s="147"/>
      <c r="NF72" s="147"/>
      <c r="NG72" s="147"/>
      <c r="NH72" s="147"/>
      <c r="NI72" s="147"/>
      <c r="NJ72" s="147"/>
      <c r="NK72" s="147"/>
      <c r="NL72" s="147"/>
      <c r="NM72" s="147"/>
      <c r="NN72" s="147"/>
      <c r="NO72" s="147"/>
      <c r="NP72" s="147"/>
      <c r="NQ72" s="147"/>
      <c r="NR72" s="14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46"/>
      <c r="NE73" s="147"/>
      <c r="NF73" s="147"/>
      <c r="NG73" s="147"/>
      <c r="NH73" s="147"/>
      <c r="NI73" s="147"/>
      <c r="NJ73" s="147"/>
      <c r="NK73" s="147"/>
      <c r="NL73" s="147"/>
      <c r="NM73" s="147"/>
      <c r="NN73" s="147"/>
      <c r="NO73" s="147"/>
      <c r="NP73" s="147"/>
      <c r="NQ73" s="147"/>
      <c r="NR73" s="14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46"/>
      <c r="NE74" s="147"/>
      <c r="NF74" s="147"/>
      <c r="NG74" s="147"/>
      <c r="NH74" s="147"/>
      <c r="NI74" s="147"/>
      <c r="NJ74" s="147"/>
      <c r="NK74" s="147"/>
      <c r="NL74" s="147"/>
      <c r="NM74" s="147"/>
      <c r="NN74" s="147"/>
      <c r="NO74" s="147"/>
      <c r="NP74" s="147"/>
      <c r="NQ74" s="147"/>
      <c r="NR74" s="14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46"/>
      <c r="NE75" s="147"/>
      <c r="NF75" s="147"/>
      <c r="NG75" s="147"/>
      <c r="NH75" s="147"/>
      <c r="NI75" s="147"/>
      <c r="NJ75" s="147"/>
      <c r="NK75" s="147"/>
      <c r="NL75" s="147"/>
      <c r="NM75" s="147"/>
      <c r="NN75" s="147"/>
      <c r="NO75" s="147"/>
      <c r="NP75" s="147"/>
      <c r="NQ75" s="147"/>
      <c r="NR75" s="14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73903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146"/>
      <c r="NE76" s="147"/>
      <c r="NF76" s="147"/>
      <c r="NG76" s="147"/>
      <c r="NH76" s="147"/>
      <c r="NI76" s="147"/>
      <c r="NJ76" s="147"/>
      <c r="NK76" s="147"/>
      <c r="NL76" s="147"/>
      <c r="NM76" s="147"/>
      <c r="NN76" s="147"/>
      <c r="NO76" s="147"/>
      <c r="NP76" s="147"/>
      <c r="NQ76" s="147"/>
      <c r="NR76" s="14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>
        <f>データ!CB7</f>
        <v>53.3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>
        <f>データ!CC7</f>
        <v>54.5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>
        <f>データ!CD7</f>
        <v>56.8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>
        <f>データ!CE7</f>
        <v>59.3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>
        <f>データ!CF7</f>
        <v>61.2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>
        <f>データ!CO7</f>
        <v>0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>
        <f>データ!CP7</f>
        <v>0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>
        <f>データ!CQ7</f>
        <v>21.7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>
        <f>データ!CR7</f>
        <v>0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>
        <f>データ!CS7</f>
        <v>0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50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30.3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146"/>
      <c r="NE77" s="147"/>
      <c r="NF77" s="147"/>
      <c r="NG77" s="147"/>
      <c r="NH77" s="147"/>
      <c r="NI77" s="147"/>
      <c r="NJ77" s="147"/>
      <c r="NK77" s="147"/>
      <c r="NL77" s="147"/>
      <c r="NM77" s="147"/>
      <c r="NN77" s="147"/>
      <c r="NO77" s="147"/>
      <c r="NP77" s="147"/>
      <c r="NQ77" s="147"/>
      <c r="NR77" s="14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>
        <f>データ!CG7</f>
        <v>42.4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>
        <f>データ!CH7</f>
        <v>51.6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>
        <f>データ!CI7</f>
        <v>60.3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>
        <f>データ!CJ7</f>
        <v>63.4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>
        <f>データ!CK7</f>
        <v>66.099999999999994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>
        <f>データ!CT7</f>
        <v>0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>
        <f>データ!CU7</f>
        <v>0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>
        <f>データ!CV7</f>
        <v>855.2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>
        <f>データ!CW7</f>
        <v>855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>
        <f>データ!CX7</f>
        <v>832.8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12.5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6.1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1.7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146"/>
      <c r="NE78" s="147"/>
      <c r="NF78" s="147"/>
      <c r="NG78" s="147"/>
      <c r="NH78" s="147"/>
      <c r="NI78" s="147"/>
      <c r="NJ78" s="147"/>
      <c r="NK78" s="147"/>
      <c r="NL78" s="147"/>
      <c r="NM78" s="147"/>
      <c r="NN78" s="147"/>
      <c r="NO78" s="147"/>
      <c r="NP78" s="147"/>
      <c r="NQ78" s="147"/>
      <c r="NR78" s="14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46"/>
      <c r="NE79" s="147"/>
      <c r="NF79" s="147"/>
      <c r="NG79" s="147"/>
      <c r="NH79" s="147"/>
      <c r="NI79" s="147"/>
      <c r="NJ79" s="147"/>
      <c r="NK79" s="147"/>
      <c r="NL79" s="147"/>
      <c r="NM79" s="147"/>
      <c r="NN79" s="147"/>
      <c r="NO79" s="147"/>
      <c r="NP79" s="147"/>
      <c r="NQ79" s="147"/>
      <c r="NR79" s="14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46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46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49"/>
      <c r="NE82" s="150"/>
      <c r="NF82" s="150"/>
      <c r="NG82" s="150"/>
      <c r="NH82" s="150"/>
      <c r="NI82" s="150"/>
      <c r="NJ82" s="150"/>
      <c r="NK82" s="150"/>
      <c r="NL82" s="150"/>
      <c r="NM82" s="150"/>
      <c r="NN82" s="150"/>
      <c r="NO82" s="150"/>
      <c r="NP82" s="150"/>
      <c r="NQ82" s="150"/>
      <c r="NR82" s="15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【129.0】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【130.9】</v>
      </c>
      <c r="F88" s="34" t="str">
        <f>データ!BP6</f>
        <v>【41.2】</v>
      </c>
      <c r="G88" s="34" t="str">
        <f>データ!CA6</f>
        <v>【27,207】</v>
      </c>
      <c r="H88" s="34" t="str">
        <f>データ!CL6</f>
        <v>【61.5】</v>
      </c>
      <c r="I88" s="34" t="s">
        <v>47</v>
      </c>
      <c r="J88" s="34" t="s">
        <v>47</v>
      </c>
      <c r="K88" s="34" t="str">
        <f>データ!CY6</f>
        <v>【312.3】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vAbsCMr48geksKmHE8sVLTb5P+4n1BJV2pBA6yZmW3cx/v5z54VpR8AI7ojhh+VGTfVq8n6jrc2baGrdIqukQ==" saltValue="hFxix05JJC/SdTHwOw8sG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38" t="s">
        <v>57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60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61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62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63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64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65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66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67</v>
      </c>
      <c r="CN4" s="144" t="s">
        <v>68</v>
      </c>
      <c r="CO4" s="135" t="s">
        <v>69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70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71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72</v>
      </c>
      <c r="B5" s="46"/>
      <c r="C5" s="46"/>
      <c r="D5" s="46"/>
      <c r="E5" s="46"/>
      <c r="F5" s="46"/>
      <c r="G5" s="46"/>
      <c r="H5" s="47" t="s">
        <v>73</v>
      </c>
      <c r="I5" s="47" t="s">
        <v>74</v>
      </c>
      <c r="J5" s="47" t="s">
        <v>75</v>
      </c>
      <c r="K5" s="47" t="s">
        <v>76</v>
      </c>
      <c r="L5" s="47" t="s">
        <v>77</v>
      </c>
      <c r="M5" s="47" t="s">
        <v>4</v>
      </c>
      <c r="N5" s="47" t="s">
        <v>5</v>
      </c>
      <c r="O5" s="47" t="s">
        <v>78</v>
      </c>
      <c r="P5" s="47" t="s">
        <v>13</v>
      </c>
      <c r="Q5" s="47" t="s">
        <v>79</v>
      </c>
      <c r="R5" s="47" t="s">
        <v>80</v>
      </c>
      <c r="S5" s="47" t="s">
        <v>81</v>
      </c>
      <c r="T5" s="47" t="s">
        <v>82</v>
      </c>
      <c r="U5" s="47" t="s">
        <v>83</v>
      </c>
      <c r="V5" s="47" t="s">
        <v>84</v>
      </c>
      <c r="W5" s="47" t="s">
        <v>85</v>
      </c>
      <c r="X5" s="47" t="s">
        <v>86</v>
      </c>
      <c r="Y5" s="47" t="s">
        <v>87</v>
      </c>
      <c r="Z5" s="47" t="s">
        <v>88</v>
      </c>
      <c r="AA5" s="47" t="s">
        <v>89</v>
      </c>
      <c r="AB5" s="47" t="s">
        <v>90</v>
      </c>
      <c r="AC5" s="47" t="s">
        <v>91</v>
      </c>
      <c r="AD5" s="47" t="s">
        <v>92</v>
      </c>
      <c r="AE5" s="47" t="s">
        <v>93</v>
      </c>
      <c r="AF5" s="47" t="s">
        <v>94</v>
      </c>
      <c r="AG5" s="47" t="s">
        <v>95</v>
      </c>
      <c r="AH5" s="47" t="s">
        <v>96</v>
      </c>
      <c r="AI5" s="47" t="s">
        <v>97</v>
      </c>
      <c r="AJ5" s="47" t="s">
        <v>98</v>
      </c>
      <c r="AK5" s="47" t="s">
        <v>99</v>
      </c>
      <c r="AL5" s="47" t="s">
        <v>100</v>
      </c>
      <c r="AM5" s="47" t="s">
        <v>90</v>
      </c>
      <c r="AN5" s="47" t="s">
        <v>101</v>
      </c>
      <c r="AO5" s="47" t="s">
        <v>92</v>
      </c>
      <c r="AP5" s="47" t="s">
        <v>93</v>
      </c>
      <c r="AQ5" s="47" t="s">
        <v>94</v>
      </c>
      <c r="AR5" s="47" t="s">
        <v>95</v>
      </c>
      <c r="AS5" s="47" t="s">
        <v>96</v>
      </c>
      <c r="AT5" s="47" t="s">
        <v>97</v>
      </c>
      <c r="AU5" s="47" t="s">
        <v>102</v>
      </c>
      <c r="AV5" s="47" t="s">
        <v>99</v>
      </c>
      <c r="AW5" s="47" t="s">
        <v>89</v>
      </c>
      <c r="AX5" s="47" t="s">
        <v>90</v>
      </c>
      <c r="AY5" s="47" t="s">
        <v>91</v>
      </c>
      <c r="AZ5" s="47" t="s">
        <v>92</v>
      </c>
      <c r="BA5" s="47" t="s">
        <v>93</v>
      </c>
      <c r="BB5" s="47" t="s">
        <v>94</v>
      </c>
      <c r="BC5" s="47" t="s">
        <v>95</v>
      </c>
      <c r="BD5" s="47" t="s">
        <v>96</v>
      </c>
      <c r="BE5" s="47" t="s">
        <v>97</v>
      </c>
      <c r="BF5" s="47" t="s">
        <v>98</v>
      </c>
      <c r="BG5" s="47" t="s">
        <v>88</v>
      </c>
      <c r="BH5" s="47" t="s">
        <v>89</v>
      </c>
      <c r="BI5" s="47" t="s">
        <v>103</v>
      </c>
      <c r="BJ5" s="47" t="s">
        <v>91</v>
      </c>
      <c r="BK5" s="47" t="s">
        <v>92</v>
      </c>
      <c r="BL5" s="47" t="s">
        <v>93</v>
      </c>
      <c r="BM5" s="47" t="s">
        <v>94</v>
      </c>
      <c r="BN5" s="47" t="s">
        <v>95</v>
      </c>
      <c r="BO5" s="47" t="s">
        <v>96</v>
      </c>
      <c r="BP5" s="47" t="s">
        <v>97</v>
      </c>
      <c r="BQ5" s="47" t="s">
        <v>98</v>
      </c>
      <c r="BR5" s="47" t="s">
        <v>99</v>
      </c>
      <c r="BS5" s="47" t="s">
        <v>89</v>
      </c>
      <c r="BT5" s="47" t="s">
        <v>90</v>
      </c>
      <c r="BU5" s="47" t="s">
        <v>91</v>
      </c>
      <c r="BV5" s="47" t="s">
        <v>92</v>
      </c>
      <c r="BW5" s="47" t="s">
        <v>93</v>
      </c>
      <c r="BX5" s="47" t="s">
        <v>94</v>
      </c>
      <c r="BY5" s="47" t="s">
        <v>95</v>
      </c>
      <c r="BZ5" s="47" t="s">
        <v>96</v>
      </c>
      <c r="CA5" s="47" t="s">
        <v>97</v>
      </c>
      <c r="CB5" s="47" t="s">
        <v>102</v>
      </c>
      <c r="CC5" s="47" t="s">
        <v>99</v>
      </c>
      <c r="CD5" s="47" t="s">
        <v>89</v>
      </c>
      <c r="CE5" s="47" t="s">
        <v>90</v>
      </c>
      <c r="CF5" s="47" t="s">
        <v>91</v>
      </c>
      <c r="CG5" s="47" t="s">
        <v>92</v>
      </c>
      <c r="CH5" s="47" t="s">
        <v>93</v>
      </c>
      <c r="CI5" s="47" t="s">
        <v>94</v>
      </c>
      <c r="CJ5" s="47" t="s">
        <v>95</v>
      </c>
      <c r="CK5" s="47" t="s">
        <v>96</v>
      </c>
      <c r="CL5" s="47" t="s">
        <v>97</v>
      </c>
      <c r="CM5" s="145"/>
      <c r="CN5" s="145"/>
      <c r="CO5" s="47" t="s">
        <v>98</v>
      </c>
      <c r="CP5" s="47" t="s">
        <v>104</v>
      </c>
      <c r="CQ5" s="47" t="s">
        <v>105</v>
      </c>
      <c r="CR5" s="47" t="s">
        <v>103</v>
      </c>
      <c r="CS5" s="47" t="s">
        <v>91</v>
      </c>
      <c r="CT5" s="47" t="s">
        <v>92</v>
      </c>
      <c r="CU5" s="47" t="s">
        <v>93</v>
      </c>
      <c r="CV5" s="47" t="s">
        <v>94</v>
      </c>
      <c r="CW5" s="47" t="s">
        <v>95</v>
      </c>
      <c r="CX5" s="47" t="s">
        <v>96</v>
      </c>
      <c r="CY5" s="47" t="s">
        <v>97</v>
      </c>
      <c r="CZ5" s="47" t="s">
        <v>98</v>
      </c>
      <c r="DA5" s="47" t="s">
        <v>99</v>
      </c>
      <c r="DB5" s="47" t="s">
        <v>89</v>
      </c>
      <c r="DC5" s="47" t="s">
        <v>103</v>
      </c>
      <c r="DD5" s="47" t="s">
        <v>106</v>
      </c>
      <c r="DE5" s="47" t="s">
        <v>92</v>
      </c>
      <c r="DF5" s="47" t="s">
        <v>93</v>
      </c>
      <c r="DG5" s="47" t="s">
        <v>94</v>
      </c>
      <c r="DH5" s="47" t="s">
        <v>95</v>
      </c>
      <c r="DI5" s="47" t="s">
        <v>96</v>
      </c>
      <c r="DJ5" s="47" t="s">
        <v>35</v>
      </c>
      <c r="DK5" s="47" t="s">
        <v>98</v>
      </c>
      <c r="DL5" s="47" t="s">
        <v>99</v>
      </c>
      <c r="DM5" s="47" t="s">
        <v>89</v>
      </c>
      <c r="DN5" s="47" t="s">
        <v>90</v>
      </c>
      <c r="DO5" s="47" t="s">
        <v>91</v>
      </c>
      <c r="DP5" s="47" t="s">
        <v>92</v>
      </c>
      <c r="DQ5" s="47" t="s">
        <v>93</v>
      </c>
      <c r="DR5" s="47" t="s">
        <v>94</v>
      </c>
      <c r="DS5" s="47" t="s">
        <v>95</v>
      </c>
      <c r="DT5" s="47" t="s">
        <v>96</v>
      </c>
      <c r="DU5" s="47" t="s">
        <v>97</v>
      </c>
    </row>
    <row r="6" spans="1:125" s="54" customFormat="1" x14ac:dyDescent="0.2">
      <c r="A6" s="37" t="s">
        <v>107</v>
      </c>
      <c r="B6" s="48">
        <f>B8</f>
        <v>2023</v>
      </c>
      <c r="C6" s="48">
        <f t="shared" ref="C6:X6" si="1">C8</f>
        <v>242012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三重県津市</v>
      </c>
      <c r="I6" s="48" t="str">
        <f t="shared" si="1"/>
        <v>アスト駐車場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>
        <f t="shared" si="1"/>
        <v>90.8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22</v>
      </c>
      <c r="S6" s="50" t="str">
        <f t="shared" si="1"/>
        <v>駅</v>
      </c>
      <c r="T6" s="50" t="str">
        <f t="shared" si="1"/>
        <v>無</v>
      </c>
      <c r="U6" s="51">
        <f t="shared" si="1"/>
        <v>12575</v>
      </c>
      <c r="V6" s="51">
        <f t="shared" si="1"/>
        <v>380</v>
      </c>
      <c r="W6" s="51">
        <f t="shared" si="1"/>
        <v>100</v>
      </c>
      <c r="X6" s="50" t="str">
        <f t="shared" si="1"/>
        <v>無</v>
      </c>
      <c r="Y6" s="52">
        <f>IF(Y8="-",NA(),Y8)</f>
        <v>138.1</v>
      </c>
      <c r="Z6" s="52">
        <f t="shared" ref="Z6:AH6" si="2">IF(Z8="-",NA(),Z8)</f>
        <v>76.099999999999994</v>
      </c>
      <c r="AA6" s="52">
        <f t="shared" si="2"/>
        <v>67.400000000000006</v>
      </c>
      <c r="AB6" s="52">
        <f t="shared" si="2"/>
        <v>111.1</v>
      </c>
      <c r="AC6" s="52">
        <f t="shared" si="2"/>
        <v>120.4</v>
      </c>
      <c r="AD6" s="52">
        <f t="shared" si="2"/>
        <v>124.1</v>
      </c>
      <c r="AE6" s="52">
        <f t="shared" si="2"/>
        <v>83.6</v>
      </c>
      <c r="AF6" s="52">
        <f t="shared" si="2"/>
        <v>101.2</v>
      </c>
      <c r="AG6" s="52">
        <f t="shared" si="2"/>
        <v>128.30000000000001</v>
      </c>
      <c r="AH6" s="52">
        <f t="shared" si="2"/>
        <v>136</v>
      </c>
      <c r="AI6" s="49" t="str">
        <f>IF(AI8="-","",IF(AI8="-","【-】","【"&amp;SUBSTITUTE(TEXT(AI8,"#,##0.0"),"-","△")&amp;"】"))</f>
        <v>【129.0】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0.2</v>
      </c>
      <c r="AR6" s="52">
        <f t="shared" si="3"/>
        <v>0.1</v>
      </c>
      <c r="AS6" s="52">
        <f t="shared" si="3"/>
        <v>0.1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1</v>
      </c>
      <c r="BC6" s="53">
        <f t="shared" si="4"/>
        <v>1</v>
      </c>
      <c r="BD6" s="53">
        <f t="shared" si="4"/>
        <v>1</v>
      </c>
      <c r="BE6" s="51" t="str">
        <f>IF(BE8="-","",IF(BE8="-","【-】","【"&amp;SUBSTITUTE(TEXT(BE8,"#,##0"),"-","△")&amp;"】"))</f>
        <v>【0】</v>
      </c>
      <c r="BF6" s="52">
        <f>IF(BF8="-",NA(),BF8)</f>
        <v>49.7</v>
      </c>
      <c r="BG6" s="52">
        <f t="shared" ref="BG6:BO6" si="5">IF(BG8="-",NA(),BG8)</f>
        <v>4.5999999999999996</v>
      </c>
      <c r="BH6" s="52">
        <f t="shared" si="5"/>
        <v>-6.2</v>
      </c>
      <c r="BI6" s="52">
        <f t="shared" si="5"/>
        <v>39</v>
      </c>
      <c r="BJ6" s="52">
        <f t="shared" si="5"/>
        <v>44.2</v>
      </c>
      <c r="BK6" s="52">
        <f t="shared" si="5"/>
        <v>28.3</v>
      </c>
      <c r="BL6" s="52">
        <f t="shared" si="5"/>
        <v>-3.2</v>
      </c>
      <c r="BM6" s="52">
        <f t="shared" si="5"/>
        <v>19.8</v>
      </c>
      <c r="BN6" s="52">
        <f t="shared" si="5"/>
        <v>41.7</v>
      </c>
      <c r="BO6" s="52">
        <f t="shared" si="5"/>
        <v>45.8</v>
      </c>
      <c r="BP6" s="49" t="str">
        <f>IF(BP8="-","",IF(BP8="-","【-】","【"&amp;SUBSTITUTE(TEXT(BP8,"#,##0.0"),"-","△")&amp;"】"))</f>
        <v>【41.2】</v>
      </c>
      <c r="BQ6" s="53">
        <f>IF(BQ8="-",NA(),BQ8)</f>
        <v>51785</v>
      </c>
      <c r="BR6" s="53">
        <f t="shared" ref="BR6:BZ6" si="6">IF(BR8="-",NA(),BR8)</f>
        <v>2680</v>
      </c>
      <c r="BS6" s="53">
        <f t="shared" si="6"/>
        <v>-6116</v>
      </c>
      <c r="BT6" s="53">
        <f t="shared" si="6"/>
        <v>31205</v>
      </c>
      <c r="BU6" s="53">
        <f t="shared" si="6"/>
        <v>38026</v>
      </c>
      <c r="BV6" s="53">
        <f t="shared" si="6"/>
        <v>39410</v>
      </c>
      <c r="BW6" s="53">
        <f t="shared" si="6"/>
        <v>7468</v>
      </c>
      <c r="BX6" s="53">
        <f t="shared" si="6"/>
        <v>14689</v>
      </c>
      <c r="BY6" s="53">
        <f t="shared" si="6"/>
        <v>30502</v>
      </c>
      <c r="BZ6" s="53">
        <f t="shared" si="6"/>
        <v>35412</v>
      </c>
      <c r="CA6" s="51" t="str">
        <f>IF(CA8="-","",IF(CA8="-","【-】","【"&amp;SUBSTITUTE(TEXT(CA8,"#,##0"),"-","△")&amp;"】"))</f>
        <v>【27,207】</v>
      </c>
      <c r="CB6" s="52">
        <f>IF(CB8="-",NA(),CB8)</f>
        <v>53.3</v>
      </c>
      <c r="CC6" s="52">
        <f t="shared" ref="CC6:CK6" si="7">IF(CC8="-",NA(),CC8)</f>
        <v>54.5</v>
      </c>
      <c r="CD6" s="52">
        <f t="shared" si="7"/>
        <v>56.8</v>
      </c>
      <c r="CE6" s="52">
        <f t="shared" si="7"/>
        <v>59.3</v>
      </c>
      <c r="CF6" s="52">
        <f t="shared" si="7"/>
        <v>61.2</v>
      </c>
      <c r="CG6" s="52">
        <f t="shared" si="7"/>
        <v>42.4</v>
      </c>
      <c r="CH6" s="52">
        <f t="shared" si="7"/>
        <v>51.6</v>
      </c>
      <c r="CI6" s="52">
        <f t="shared" si="7"/>
        <v>60.3</v>
      </c>
      <c r="CJ6" s="52">
        <f t="shared" si="7"/>
        <v>63.4</v>
      </c>
      <c r="CK6" s="52">
        <f t="shared" si="7"/>
        <v>66.099999999999994</v>
      </c>
      <c r="CL6" s="49" t="str">
        <f>IF(CL8="-","",IF(CL8="-","【-】","【"&amp;SUBSTITUTE(TEXT(CL8,"#,##0.0"),"-","△")&amp;"】"))</f>
        <v>【61.5】</v>
      </c>
      <c r="CM6" s="51">
        <f t="shared" ref="CM6:CN6" si="8">CM8</f>
        <v>793128</v>
      </c>
      <c r="CN6" s="51">
        <f t="shared" si="8"/>
        <v>73903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21.7</v>
      </c>
      <c r="CR6" s="52">
        <f t="shared" si="9"/>
        <v>0</v>
      </c>
      <c r="CS6" s="52">
        <f t="shared" si="9"/>
        <v>0</v>
      </c>
      <c r="CT6" s="52">
        <f t="shared" si="9"/>
        <v>0</v>
      </c>
      <c r="CU6" s="52">
        <f t="shared" si="9"/>
        <v>0</v>
      </c>
      <c r="CV6" s="52">
        <f t="shared" si="9"/>
        <v>855.2</v>
      </c>
      <c r="CW6" s="52">
        <f t="shared" si="9"/>
        <v>855</v>
      </c>
      <c r="CX6" s="52">
        <f t="shared" si="9"/>
        <v>832.8</v>
      </c>
      <c r="CY6" s="49" t="str">
        <f>IF(CY8="-","",IF(CY8="-","【-】","【"&amp;SUBSTITUTE(TEXT(CY8,"#,##0.0"),"-","△")&amp;"】"))</f>
        <v>【312.3】</v>
      </c>
      <c r="CZ6" s="52">
        <f>IF(CZ8="-",NA(),CZ8)</f>
        <v>50</v>
      </c>
      <c r="DA6" s="52">
        <f t="shared" ref="DA6:DI6" si="10">IF(DA8="-",NA(),DA8)</f>
        <v>30.3</v>
      </c>
      <c r="DB6" s="52">
        <f t="shared" si="10"/>
        <v>10</v>
      </c>
      <c r="DC6" s="52">
        <f t="shared" si="10"/>
        <v>0</v>
      </c>
      <c r="DD6" s="52">
        <f t="shared" si="10"/>
        <v>0</v>
      </c>
      <c r="DE6" s="52">
        <f t="shared" si="10"/>
        <v>12.5</v>
      </c>
      <c r="DF6" s="52">
        <f t="shared" si="10"/>
        <v>6.1</v>
      </c>
      <c r="DG6" s="52">
        <f t="shared" si="10"/>
        <v>1.7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230.8</v>
      </c>
      <c r="DL6" s="52">
        <f t="shared" ref="DL6:DT6" si="11">IF(DL8="-",NA(),DL8)</f>
        <v>146.1</v>
      </c>
      <c r="DM6" s="52">
        <f t="shared" si="11"/>
        <v>158.19999999999999</v>
      </c>
      <c r="DN6" s="52">
        <f t="shared" si="11"/>
        <v>182.1</v>
      </c>
      <c r="DO6" s="52">
        <f t="shared" si="11"/>
        <v>194.5</v>
      </c>
      <c r="DP6" s="52">
        <f t="shared" si="11"/>
        <v>183.6</v>
      </c>
      <c r="DQ6" s="52">
        <f t="shared" si="11"/>
        <v>146.69999999999999</v>
      </c>
      <c r="DR6" s="52">
        <f t="shared" si="11"/>
        <v>143.9</v>
      </c>
      <c r="DS6" s="52">
        <f t="shared" si="11"/>
        <v>154.80000000000001</v>
      </c>
      <c r="DT6" s="52">
        <f t="shared" si="11"/>
        <v>155</v>
      </c>
      <c r="DU6" s="49" t="str">
        <f>IF(DU8="-","",IF(DU8="-","【-】","【"&amp;SUBSTITUTE(TEXT(DU8,"#,##0.0"),"-","△")&amp;"】"))</f>
        <v>【130.9】</v>
      </c>
    </row>
    <row r="7" spans="1:125" s="54" customFormat="1" x14ac:dyDescent="0.2">
      <c r="A7" s="37" t="s">
        <v>108</v>
      </c>
      <c r="B7" s="48">
        <f t="shared" ref="B7:X7" si="12">B8</f>
        <v>2023</v>
      </c>
      <c r="C7" s="48">
        <f t="shared" si="12"/>
        <v>242012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3</v>
      </c>
      <c r="H7" s="48" t="str">
        <f t="shared" si="12"/>
        <v>三重県　津市</v>
      </c>
      <c r="I7" s="48" t="str">
        <f t="shared" si="12"/>
        <v>アスト駐車場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Ａ１Ｂ１</v>
      </c>
      <c r="N7" s="48" t="str">
        <f t="shared" si="12"/>
        <v>非設置</v>
      </c>
      <c r="O7" s="49">
        <f t="shared" si="12"/>
        <v>90.8</v>
      </c>
      <c r="P7" s="50" t="str">
        <f t="shared" si="12"/>
        <v>その他駐車場</v>
      </c>
      <c r="Q7" s="50" t="str">
        <f t="shared" si="12"/>
        <v>立体式</v>
      </c>
      <c r="R7" s="51">
        <f t="shared" si="12"/>
        <v>22</v>
      </c>
      <c r="S7" s="50" t="str">
        <f t="shared" si="12"/>
        <v>駅</v>
      </c>
      <c r="T7" s="50" t="str">
        <f t="shared" si="12"/>
        <v>無</v>
      </c>
      <c r="U7" s="51">
        <f t="shared" si="12"/>
        <v>12575</v>
      </c>
      <c r="V7" s="51">
        <f t="shared" si="12"/>
        <v>380</v>
      </c>
      <c r="W7" s="51">
        <f t="shared" si="12"/>
        <v>100</v>
      </c>
      <c r="X7" s="50" t="str">
        <f t="shared" si="12"/>
        <v>無</v>
      </c>
      <c r="Y7" s="52">
        <f>Y8</f>
        <v>138.1</v>
      </c>
      <c r="Z7" s="52">
        <f t="shared" ref="Z7:AH7" si="13">Z8</f>
        <v>76.099999999999994</v>
      </c>
      <c r="AA7" s="52">
        <f t="shared" si="13"/>
        <v>67.400000000000006</v>
      </c>
      <c r="AB7" s="52">
        <f t="shared" si="13"/>
        <v>111.1</v>
      </c>
      <c r="AC7" s="52">
        <f t="shared" si="13"/>
        <v>120.4</v>
      </c>
      <c r="AD7" s="52">
        <f t="shared" si="13"/>
        <v>124.1</v>
      </c>
      <c r="AE7" s="52">
        <f t="shared" si="13"/>
        <v>83.6</v>
      </c>
      <c r="AF7" s="52">
        <f t="shared" si="13"/>
        <v>101.2</v>
      </c>
      <c r="AG7" s="52">
        <f t="shared" si="13"/>
        <v>128.30000000000001</v>
      </c>
      <c r="AH7" s="52">
        <f t="shared" si="13"/>
        <v>136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0.2</v>
      </c>
      <c r="AR7" s="52">
        <f t="shared" si="14"/>
        <v>0.1</v>
      </c>
      <c r="AS7" s="52">
        <f t="shared" si="14"/>
        <v>0.1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1</v>
      </c>
      <c r="BC7" s="53">
        <f t="shared" si="15"/>
        <v>1</v>
      </c>
      <c r="BD7" s="53">
        <f t="shared" si="15"/>
        <v>1</v>
      </c>
      <c r="BE7" s="51"/>
      <c r="BF7" s="52">
        <f>BF8</f>
        <v>49.7</v>
      </c>
      <c r="BG7" s="52">
        <f t="shared" ref="BG7:BO7" si="16">BG8</f>
        <v>4.5999999999999996</v>
      </c>
      <c r="BH7" s="52">
        <f t="shared" si="16"/>
        <v>-6.2</v>
      </c>
      <c r="BI7" s="52">
        <f t="shared" si="16"/>
        <v>39</v>
      </c>
      <c r="BJ7" s="52">
        <f t="shared" si="16"/>
        <v>44.2</v>
      </c>
      <c r="BK7" s="52">
        <f t="shared" si="16"/>
        <v>28.3</v>
      </c>
      <c r="BL7" s="52">
        <f t="shared" si="16"/>
        <v>-3.2</v>
      </c>
      <c r="BM7" s="52">
        <f t="shared" si="16"/>
        <v>19.8</v>
      </c>
      <c r="BN7" s="52">
        <f t="shared" si="16"/>
        <v>41.7</v>
      </c>
      <c r="BO7" s="52">
        <f t="shared" si="16"/>
        <v>45.8</v>
      </c>
      <c r="BP7" s="49"/>
      <c r="BQ7" s="53">
        <f>BQ8</f>
        <v>51785</v>
      </c>
      <c r="BR7" s="53">
        <f t="shared" ref="BR7:BZ7" si="17">BR8</f>
        <v>2680</v>
      </c>
      <c r="BS7" s="53">
        <f t="shared" si="17"/>
        <v>-6116</v>
      </c>
      <c r="BT7" s="53">
        <f t="shared" si="17"/>
        <v>31205</v>
      </c>
      <c r="BU7" s="53">
        <f t="shared" si="17"/>
        <v>38026</v>
      </c>
      <c r="BV7" s="53">
        <f t="shared" si="17"/>
        <v>39410</v>
      </c>
      <c r="BW7" s="53">
        <f t="shared" si="17"/>
        <v>7468</v>
      </c>
      <c r="BX7" s="53">
        <f t="shared" si="17"/>
        <v>14689</v>
      </c>
      <c r="BY7" s="53">
        <f t="shared" si="17"/>
        <v>30502</v>
      </c>
      <c r="BZ7" s="53">
        <f t="shared" si="17"/>
        <v>35412</v>
      </c>
      <c r="CA7" s="51"/>
      <c r="CB7" s="52">
        <f>CB8</f>
        <v>53.3</v>
      </c>
      <c r="CC7" s="52">
        <f t="shared" ref="CC7:CK7" si="18">CC8</f>
        <v>54.5</v>
      </c>
      <c r="CD7" s="52">
        <f t="shared" si="18"/>
        <v>56.8</v>
      </c>
      <c r="CE7" s="52">
        <f t="shared" si="18"/>
        <v>59.3</v>
      </c>
      <c r="CF7" s="52">
        <f t="shared" si="18"/>
        <v>61.2</v>
      </c>
      <c r="CG7" s="52">
        <f t="shared" si="18"/>
        <v>42.4</v>
      </c>
      <c r="CH7" s="52">
        <f t="shared" si="18"/>
        <v>51.6</v>
      </c>
      <c r="CI7" s="52">
        <f t="shared" si="18"/>
        <v>60.3</v>
      </c>
      <c r="CJ7" s="52">
        <f t="shared" si="18"/>
        <v>63.4</v>
      </c>
      <c r="CK7" s="52">
        <f t="shared" si="18"/>
        <v>66.099999999999994</v>
      </c>
      <c r="CL7" s="49"/>
      <c r="CM7" s="51">
        <f>CM8</f>
        <v>793128</v>
      </c>
      <c r="CN7" s="51">
        <f>CN8</f>
        <v>73903</v>
      </c>
      <c r="CO7" s="52">
        <f>CO8</f>
        <v>0</v>
      </c>
      <c r="CP7" s="52">
        <f t="shared" ref="CP7:CX7" si="19">CP8</f>
        <v>0</v>
      </c>
      <c r="CQ7" s="52">
        <f t="shared" si="19"/>
        <v>21.7</v>
      </c>
      <c r="CR7" s="52">
        <f t="shared" si="19"/>
        <v>0</v>
      </c>
      <c r="CS7" s="52">
        <f t="shared" si="19"/>
        <v>0</v>
      </c>
      <c r="CT7" s="52">
        <f t="shared" si="19"/>
        <v>0</v>
      </c>
      <c r="CU7" s="52">
        <f t="shared" si="19"/>
        <v>0</v>
      </c>
      <c r="CV7" s="52">
        <f t="shared" si="19"/>
        <v>855.2</v>
      </c>
      <c r="CW7" s="52">
        <f t="shared" si="19"/>
        <v>855</v>
      </c>
      <c r="CX7" s="52">
        <f t="shared" si="19"/>
        <v>832.8</v>
      </c>
      <c r="CY7" s="49"/>
      <c r="CZ7" s="52">
        <f>CZ8</f>
        <v>50</v>
      </c>
      <c r="DA7" s="52">
        <f t="shared" ref="DA7:DI7" si="20">DA8</f>
        <v>30.3</v>
      </c>
      <c r="DB7" s="52">
        <f t="shared" si="20"/>
        <v>10</v>
      </c>
      <c r="DC7" s="52">
        <f t="shared" si="20"/>
        <v>0</v>
      </c>
      <c r="DD7" s="52">
        <f t="shared" si="20"/>
        <v>0</v>
      </c>
      <c r="DE7" s="52">
        <f t="shared" si="20"/>
        <v>12.5</v>
      </c>
      <c r="DF7" s="52">
        <f t="shared" si="20"/>
        <v>6.1</v>
      </c>
      <c r="DG7" s="52">
        <f t="shared" si="20"/>
        <v>1.7</v>
      </c>
      <c r="DH7" s="52">
        <f t="shared" si="20"/>
        <v>0</v>
      </c>
      <c r="DI7" s="52">
        <f t="shared" si="20"/>
        <v>0</v>
      </c>
      <c r="DJ7" s="49"/>
      <c r="DK7" s="52">
        <f>DK8</f>
        <v>230.8</v>
      </c>
      <c r="DL7" s="52">
        <f t="shared" ref="DL7:DT7" si="21">DL8</f>
        <v>146.1</v>
      </c>
      <c r="DM7" s="52">
        <f t="shared" si="21"/>
        <v>158.19999999999999</v>
      </c>
      <c r="DN7" s="52">
        <f t="shared" si="21"/>
        <v>182.1</v>
      </c>
      <c r="DO7" s="52">
        <f t="shared" si="21"/>
        <v>194.5</v>
      </c>
      <c r="DP7" s="52">
        <f t="shared" si="21"/>
        <v>183.6</v>
      </c>
      <c r="DQ7" s="52">
        <f t="shared" si="21"/>
        <v>146.69999999999999</v>
      </c>
      <c r="DR7" s="52">
        <f t="shared" si="21"/>
        <v>143.9</v>
      </c>
      <c r="DS7" s="52">
        <f t="shared" si="21"/>
        <v>154.80000000000001</v>
      </c>
      <c r="DT7" s="52">
        <f t="shared" si="21"/>
        <v>155</v>
      </c>
      <c r="DU7" s="49"/>
    </row>
    <row r="8" spans="1:125" s="54" customFormat="1" x14ac:dyDescent="0.2">
      <c r="A8" s="37"/>
      <c r="B8" s="55">
        <v>2023</v>
      </c>
      <c r="C8" s="55">
        <v>242012</v>
      </c>
      <c r="D8" s="55">
        <v>46</v>
      </c>
      <c r="E8" s="55">
        <v>14</v>
      </c>
      <c r="F8" s="55">
        <v>0</v>
      </c>
      <c r="G8" s="55">
        <v>3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>
        <v>90.8</v>
      </c>
      <c r="P8" s="57" t="s">
        <v>116</v>
      </c>
      <c r="Q8" s="57" t="s">
        <v>117</v>
      </c>
      <c r="R8" s="58">
        <v>22</v>
      </c>
      <c r="S8" s="57" t="s">
        <v>118</v>
      </c>
      <c r="T8" s="57" t="s">
        <v>119</v>
      </c>
      <c r="U8" s="58">
        <v>12575</v>
      </c>
      <c r="V8" s="58">
        <v>380</v>
      </c>
      <c r="W8" s="58">
        <v>100</v>
      </c>
      <c r="X8" s="57" t="s">
        <v>119</v>
      </c>
      <c r="Y8" s="59">
        <v>138.1</v>
      </c>
      <c r="Z8" s="59">
        <v>76.099999999999994</v>
      </c>
      <c r="AA8" s="59">
        <v>67.400000000000006</v>
      </c>
      <c r="AB8" s="59">
        <v>111.1</v>
      </c>
      <c r="AC8" s="59">
        <v>120.4</v>
      </c>
      <c r="AD8" s="59">
        <v>124.1</v>
      </c>
      <c r="AE8" s="59">
        <v>83.6</v>
      </c>
      <c r="AF8" s="59">
        <v>101.2</v>
      </c>
      <c r="AG8" s="59">
        <v>128.30000000000001</v>
      </c>
      <c r="AH8" s="59">
        <v>136</v>
      </c>
      <c r="AI8" s="56">
        <v>129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0.2</v>
      </c>
      <c r="AR8" s="59">
        <v>0.1</v>
      </c>
      <c r="AS8" s="59">
        <v>0.1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1</v>
      </c>
      <c r="BC8" s="60">
        <v>1</v>
      </c>
      <c r="BD8" s="60">
        <v>1</v>
      </c>
      <c r="BE8" s="60">
        <v>0</v>
      </c>
      <c r="BF8" s="59">
        <v>49.7</v>
      </c>
      <c r="BG8" s="59">
        <v>4.5999999999999996</v>
      </c>
      <c r="BH8" s="59">
        <v>-6.2</v>
      </c>
      <c r="BI8" s="59">
        <v>39</v>
      </c>
      <c r="BJ8" s="59">
        <v>44.2</v>
      </c>
      <c r="BK8" s="59">
        <v>28.3</v>
      </c>
      <c r="BL8" s="59">
        <v>-3.2</v>
      </c>
      <c r="BM8" s="59">
        <v>19.8</v>
      </c>
      <c r="BN8" s="59">
        <v>41.7</v>
      </c>
      <c r="BO8" s="59">
        <v>45.8</v>
      </c>
      <c r="BP8" s="56">
        <v>41.2</v>
      </c>
      <c r="BQ8" s="60">
        <v>51785</v>
      </c>
      <c r="BR8" s="60">
        <v>2680</v>
      </c>
      <c r="BS8" s="60">
        <v>-6116</v>
      </c>
      <c r="BT8" s="61">
        <v>31205</v>
      </c>
      <c r="BU8" s="61">
        <v>38026</v>
      </c>
      <c r="BV8" s="60">
        <v>39410</v>
      </c>
      <c r="BW8" s="60">
        <v>7468</v>
      </c>
      <c r="BX8" s="60">
        <v>14689</v>
      </c>
      <c r="BY8" s="60">
        <v>30502</v>
      </c>
      <c r="BZ8" s="60">
        <v>35412</v>
      </c>
      <c r="CA8" s="58">
        <v>27207</v>
      </c>
      <c r="CB8" s="59">
        <v>53.3</v>
      </c>
      <c r="CC8" s="59">
        <v>54.5</v>
      </c>
      <c r="CD8" s="59">
        <v>56.8</v>
      </c>
      <c r="CE8" s="59">
        <v>59.3</v>
      </c>
      <c r="CF8" s="59">
        <v>61.2</v>
      </c>
      <c r="CG8" s="59">
        <v>42.4</v>
      </c>
      <c r="CH8" s="59">
        <v>51.6</v>
      </c>
      <c r="CI8" s="59">
        <v>60.3</v>
      </c>
      <c r="CJ8" s="59">
        <v>63.4</v>
      </c>
      <c r="CK8" s="59">
        <v>66.099999999999994</v>
      </c>
      <c r="CL8" s="56">
        <v>61.5</v>
      </c>
      <c r="CM8" s="58">
        <v>793128</v>
      </c>
      <c r="CN8" s="58">
        <v>73903</v>
      </c>
      <c r="CO8" s="59">
        <v>0</v>
      </c>
      <c r="CP8" s="59">
        <v>0</v>
      </c>
      <c r="CQ8" s="59">
        <v>21.7</v>
      </c>
      <c r="CR8" s="59">
        <v>0</v>
      </c>
      <c r="CS8" s="59">
        <v>0</v>
      </c>
      <c r="CT8" s="59">
        <v>0</v>
      </c>
      <c r="CU8" s="59">
        <v>0</v>
      </c>
      <c r="CV8" s="59">
        <v>855.2</v>
      </c>
      <c r="CW8" s="59">
        <v>855</v>
      </c>
      <c r="CX8" s="59">
        <v>832.8</v>
      </c>
      <c r="CY8" s="56">
        <v>312.3</v>
      </c>
      <c r="CZ8" s="59">
        <v>50</v>
      </c>
      <c r="DA8" s="59">
        <v>30.3</v>
      </c>
      <c r="DB8" s="59">
        <v>10</v>
      </c>
      <c r="DC8" s="59">
        <v>0</v>
      </c>
      <c r="DD8" s="59">
        <v>0</v>
      </c>
      <c r="DE8" s="59">
        <v>12.5</v>
      </c>
      <c r="DF8" s="59">
        <v>6.1</v>
      </c>
      <c r="DG8" s="59">
        <v>1.7</v>
      </c>
      <c r="DH8" s="59">
        <v>0</v>
      </c>
      <c r="DI8" s="59">
        <v>0</v>
      </c>
      <c r="DJ8" s="56">
        <v>0</v>
      </c>
      <c r="DK8" s="59">
        <v>230.8</v>
      </c>
      <c r="DL8" s="59">
        <v>146.1</v>
      </c>
      <c r="DM8" s="59">
        <v>158.19999999999999</v>
      </c>
      <c r="DN8" s="59">
        <v>182.1</v>
      </c>
      <c r="DO8" s="59">
        <v>194.5</v>
      </c>
      <c r="DP8" s="59">
        <v>183.6</v>
      </c>
      <c r="DQ8" s="59">
        <v>146.69999999999999</v>
      </c>
      <c r="DR8" s="59">
        <v>143.9</v>
      </c>
      <c r="DS8" s="59">
        <v>154.80000000000001</v>
      </c>
      <c r="DT8" s="59">
        <v>155</v>
      </c>
      <c r="DU8" s="56">
        <v>130.9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