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A1697530-CA13-43B6-9172-03E15A576EBA}" xr6:coauthVersionLast="47" xr6:coauthVersionMax="47" xr10:uidLastSave="{00000000-0000-0000-0000-000000000000}"/>
  <bookViews>
    <workbookView xWindow="38325" yWindow="0" windowWidth="18195" windowHeight="15585" tabRatio="915" xr2:uid="{00000000-000D-0000-FFFF-FFFF00000000}"/>
  </bookViews>
  <sheets>
    <sheet name="勤務形態一覧表（就労移行支援）" sheetId="97" r:id="rId1"/>
    <sheet name="勤務形態一覧（凡例）" sheetId="98"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'勤務形態一覧表（就労移行支援）'!$A$1:$AN$80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98" l="1"/>
  <c r="AK31" i="98"/>
  <c r="AK31" i="97"/>
  <c r="AL31" i="97" s="1"/>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32" i="98" s="1"/>
  <c r="AL32" i="98" s="1"/>
  <c r="AK30" i="98"/>
  <c r="AL30" i="98" s="1"/>
  <c r="AK29" i="98"/>
  <c r="AL29" i="98" s="1"/>
  <c r="AK28" i="98"/>
  <c r="AL28" i="98" s="1"/>
  <c r="AL27" i="98"/>
  <c r="AK27" i="98"/>
  <c r="AK26" i="98"/>
  <c r="AL26" i="98" s="1"/>
  <c r="AK25" i="98"/>
  <c r="AL25" i="98" s="1"/>
  <c r="AK24" i="98"/>
  <c r="AL24" i="98" s="1"/>
  <c r="AK23" i="98"/>
  <c r="AL23" i="98" s="1"/>
  <c r="AK22" i="98"/>
  <c r="AL22" i="98" s="1"/>
  <c r="AL21" i="98"/>
  <c r="AK21" i="98"/>
  <c r="AK20" i="98"/>
  <c r="AL20" i="98" s="1"/>
  <c r="AK19" i="98"/>
  <c r="AL19" i="98" s="1"/>
  <c r="AK18" i="98"/>
  <c r="AL18" i="98" s="1"/>
  <c r="AK17" i="98"/>
  <c r="AL17" i="98" s="1"/>
  <c r="AK16" i="98"/>
  <c r="AL16" i="98" s="1"/>
  <c r="AL15" i="98"/>
  <c r="AK15" i="98"/>
  <c r="AK14" i="98"/>
  <c r="AL14" i="98" s="1"/>
  <c r="AK13" i="98"/>
  <c r="AL13" i="98" s="1"/>
  <c r="AK12" i="98"/>
  <c r="AL12" i="98" s="1"/>
  <c r="AK11" i="98"/>
  <c r="AL11" i="98" s="1"/>
  <c r="AH10"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J10" i="98" s="1"/>
  <c r="AJ9" i="98"/>
  <c r="AI9" i="98"/>
  <c r="AH9" i="98"/>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K30" i="97"/>
  <c r="AG38" i="97"/>
  <c r="AD38" i="97"/>
  <c r="AA38" i="97"/>
  <c r="X38" i="97"/>
  <c r="U38" i="97"/>
  <c r="R38" i="97"/>
  <c r="O38" i="97"/>
  <c r="L38" i="97"/>
  <c r="I38" i="97"/>
  <c r="F38" i="97"/>
  <c r="E38" i="97"/>
  <c r="D38" i="97"/>
  <c r="AI10" i="98" l="1"/>
  <c r="E47" i="97"/>
  <c r="E50" i="97" s="1"/>
  <c r="C47" i="97"/>
  <c r="C51" i="97" s="1"/>
  <c r="AL47" i="97"/>
  <c r="AL51" i="97" s="1"/>
  <c r="AG47" i="97"/>
  <c r="AG51" i="97" s="1"/>
  <c r="AA47" i="97"/>
  <c r="AA51" i="97" s="1"/>
  <c r="U47" i="97"/>
  <c r="U51" i="97" s="1"/>
  <c r="O47" i="97"/>
  <c r="O51" i="97" s="1"/>
  <c r="I47" i="97"/>
  <c r="I51" i="97" s="1"/>
  <c r="AJ40" i="97"/>
  <c r="AJ39" i="97"/>
  <c r="AL39" i="97" s="1"/>
  <c r="AJ32" i="97"/>
  <c r="AI32" i="97"/>
  <c r="AH32" i="97"/>
  <c r="AG32" i="97"/>
  <c r="AF32" i="97"/>
  <c r="AE32" i="97"/>
  <c r="AD32" i="97"/>
  <c r="AC32" i="97"/>
  <c r="AB32" i="97"/>
  <c r="AA32" i="97"/>
  <c r="Z32" i="97"/>
  <c r="Y32" i="97"/>
  <c r="X32" i="97"/>
  <c r="W32" i="97"/>
  <c r="V32" i="97"/>
  <c r="U32" i="97"/>
  <c r="T32" i="97"/>
  <c r="S32" i="97"/>
  <c r="R32" i="97"/>
  <c r="Q32" i="97"/>
  <c r="P32" i="97"/>
  <c r="O32" i="97"/>
  <c r="N32" i="97"/>
  <c r="M32" i="97"/>
  <c r="L32" i="97"/>
  <c r="K32" i="97"/>
  <c r="J32" i="97"/>
  <c r="I32" i="97"/>
  <c r="H32" i="97"/>
  <c r="G32" i="97"/>
  <c r="F32" i="97"/>
  <c r="AK29" i="97"/>
  <c r="AK28" i="97"/>
  <c r="AK27" i="97"/>
  <c r="AK26" i="97"/>
  <c r="AK25" i="97"/>
  <c r="AK24" i="97"/>
  <c r="AK23" i="97"/>
  <c r="AK22" i="97"/>
  <c r="AK21" i="97"/>
  <c r="AK20" i="97"/>
  <c r="AK19" i="97"/>
  <c r="AK18" i="97"/>
  <c r="AK17" i="97"/>
  <c r="AK16" i="97"/>
  <c r="AK15" i="97"/>
  <c r="AK14" i="97"/>
  <c r="AK13" i="97"/>
  <c r="AK12" i="97"/>
  <c r="AK11" i="97"/>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H10" i="97" s="1"/>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H9" i="97" l="1"/>
  <c r="AL30" i="97"/>
  <c r="AJ10" i="97"/>
  <c r="AL13" i="97"/>
  <c r="AL17" i="97"/>
  <c r="AL21" i="97"/>
  <c r="AL25" i="97"/>
  <c r="AL29" i="97"/>
  <c r="AL14" i="97"/>
  <c r="AL18" i="97"/>
  <c r="AL22" i="97"/>
  <c r="AL26" i="97"/>
  <c r="AL11" i="97"/>
  <c r="AL15" i="97"/>
  <c r="AL19" i="97"/>
  <c r="AL23" i="97"/>
  <c r="AL27" i="97"/>
  <c r="AL12" i="97"/>
  <c r="AL16" i="97"/>
  <c r="AL20" i="97"/>
  <c r="AL24" i="97"/>
  <c r="AL28" i="97"/>
  <c r="AI10" i="97"/>
  <c r="AL50" i="97"/>
  <c r="F50" i="97"/>
  <c r="AJ9" i="97"/>
  <c r="AK32" i="97"/>
  <c r="AL32" i="97" s="1"/>
  <c r="AI9" i="97"/>
  <c r="E49" i="97"/>
  <c r="AJ50" i="97"/>
  <c r="R50" i="97"/>
  <c r="R49" i="97"/>
  <c r="AD49" i="97"/>
  <c r="F49" i="97"/>
  <c r="AG49" i="97"/>
  <c r="AG50" i="97"/>
  <c r="AJ49" i="97"/>
  <c r="I49" i="97"/>
  <c r="L50" i="97"/>
  <c r="O50" i="97"/>
  <c r="AM49" i="97"/>
  <c r="I50" i="97"/>
  <c r="AA50" i="97"/>
  <c r="AA49" i="97"/>
  <c r="AD50" i="97"/>
  <c r="U50" i="97"/>
  <c r="X50" i="97"/>
  <c r="AM50" i="97"/>
  <c r="AL49" i="97"/>
  <c r="U49" i="97"/>
  <c r="X49" i="97"/>
  <c r="C49" i="97"/>
  <c r="D49" i="97"/>
  <c r="D50" i="97"/>
  <c r="C50" i="97"/>
  <c r="O49" i="97"/>
  <c r="L49" i="97"/>
  <c r="E51" i="97"/>
  <c r="I44" i="97"/>
  <c r="E44" i="97"/>
  <c r="C44" i="97"/>
</calcChain>
</file>

<file path=xl/sharedStrings.xml><?xml version="1.0" encoding="utf-8"?>
<sst xmlns="http://schemas.openxmlformats.org/spreadsheetml/2006/main" count="354" uniqueCount="155">
  <si>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</si>
  <si>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</si>
  <si>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</si>
  <si>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</si>
  <si>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</si>
  <si>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</si>
  <si>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</si>
  <si>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</si>
  <si>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</si>
  <si>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</si>
  <si>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</si>
  <si>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</si>
  <si>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</si>
  <si>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</si>
  <si>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</si>
  <si>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</si>
  <si>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</si>
  <si>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</si>
  <si>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</si>
  <si>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</si>
  <si>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</si>
  <si>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</si>
  <si>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</si>
  <si>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</si>
  <si>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</si>
  <si>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</si>
  <si>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</si>
  <si>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</si>
  <si>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</si>
  <si>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</si>
  <si>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</si>
  <si>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</si>
  <si>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</si>
  <si>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</si>
  <si>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</si>
  <si>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</si>
  <si>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</si>
  <si>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</si>
  <si>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</si>
  <si>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</si>
  <si>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</si>
  <si>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</si>
  <si>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</si>
  <si>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</si>
  <si>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</si>
  <si>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</si>
  <si>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</si>
  <si>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</si>
  <si>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</si>
  <si>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</si>
  <si>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</si>
  <si>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</si>
  <si>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</si>
  <si>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</si>
  <si>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</si>
  <si>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</si>
  <si>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</si>
  <si>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</si>
  <si>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</si>
  <si>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</si>
  <si>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</si>
  <si>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</si>
  <si>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</si>
  <si>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</si>
  <si>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</si>
  <si>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</si>
  <si>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</si>
  <si>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</si>
  <si>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</si>
  <si>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</si>
  <si>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</si>
  <si>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</si>
  <si>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</si>
  <si>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</si>
  <si>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</si>
  <si>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</si>
  <si>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</si>
  <si>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</si>
  <si>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</si>
  <si>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</si>
  <si>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</si>
  <si>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</si>
  <si>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</si>
  <si>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</si>
  <si>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</si>
  <si>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</si>
  <si>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</si>
  <si>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</si>
  <si>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</si>
  <si>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</si>
  <si>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</si>
  <si>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</si>
  <si>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</si>
  <si>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</si>
  <si>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</si>
  <si>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</si>
  <si>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</si>
  <si>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</si>
  <si>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</si>
  <si>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</si>
  <si>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</si>
  <si>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</si>
  <si>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</si>
  <si>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</si>
  <si>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</si>
  <si>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</si>
  <si>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</si>
  <si>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</si>
  <si>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</si>
  <si>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</si>
  <si>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</si>
  <si>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</si>
  <si>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</si>
  <si>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</si>
  <si>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</si>
  <si>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</si>
  <si>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</si>
  <si>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</si>
  <si>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</si>
  <si>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</si>
  <si>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</si>
  <si>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</si>
  <si>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</si>
  <si>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</si>
  <si>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</si>
  <si>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就労支援員</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</si>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</sst>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11</v>
      </c>
      <c r="AL1" s="90"/>
      <c r="AM1" s="90"/>
      <c r="AN1" s="90"/>
    </row>
    <row r="2" spans="1:40" ht="18" customHeight="1" x14ac:dyDescent="0.55000000000000004">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x14ac:dyDescent="0.55000000000000004">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x14ac:dyDescent="0.55000000000000004">
      <c r="A11" s="19">
        <v>1</v>
      </c>
      <c r="B11" s="55" t="s">
        <v>25</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04"/>
      <c r="AN11" s="104"/>
    </row>
    <row r="12" spans="1:40" ht="18" customHeight="1" x14ac:dyDescent="0.55000000000000004">
      <c r="A12" s="19">
        <v>2</v>
      </c>
      <c r="B12" s="55" t="s">
        <v>25</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 t="shared" ref="AL12:AL29" si="1">IF($AK$3="４週",AK12/4,AK12/(DAY(EOMONTH($F$9,0))/7))</f>
        <v>0</v>
      </c>
      <c r="AM12" s="104"/>
      <c r="AN12" s="104"/>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 t="shared" si="1"/>
        <v>0</v>
      </c>
      <c r="AM13" s="104"/>
      <c r="AN13" s="104"/>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 t="shared" si="1"/>
        <v>0</v>
      </c>
      <c r="AM14" s="104"/>
      <c r="AN14" s="104"/>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si="1"/>
        <v>0</v>
      </c>
      <c r="AM15" s="104"/>
      <c r="AN15" s="104"/>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04"/>
      <c r="AN16" s="104"/>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04"/>
      <c r="AN17" s="104"/>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04"/>
      <c r="AN18" s="104"/>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04"/>
      <c r="AN19" s="104"/>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04"/>
      <c r="AN20" s="104"/>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04"/>
      <c r="AN21" s="104"/>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04"/>
      <c r="AN22" s="104"/>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04"/>
      <c r="AN23" s="104"/>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04"/>
      <c r="AN24" s="104"/>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04"/>
      <c r="AN25" s="104"/>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04"/>
      <c r="AN26" s="104"/>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04"/>
      <c r="AN27" s="104"/>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04"/>
      <c r="AN28" s="104"/>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04"/>
      <c r="AN29" s="104"/>
    </row>
    <row r="30" spans="1:40" ht="18" customHeight="1" x14ac:dyDescent="0.55000000000000004">
      <c r="A30" s="134">
        <v>20</v>
      </c>
      <c r="B30" s="55"/>
      <c r="C30" s="56"/>
      <c r="D30" s="57"/>
      <c r="E30" s="5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x14ac:dyDescent="0.55000000000000004">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x14ac:dyDescent="0.55000000000000004">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09"/>
      <c r="AN33" s="109"/>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11"/>
      <c r="B38" s="111"/>
      <c r="C38" s="111"/>
      <c r="D38" s="61">
        <f>IF(S2=1,1,IF(S2=2,2,IF(S2=3,3,IF(S2=4,4,IF(S2=5,5,IF(S2=6,6,IF(S2=7,7,IF(S2=8,8,IF(S2=9,9,IF(S2=10,10,IF(S2=11,11,IF(S2=12,12,S2-12))))))))))))</f>
        <v>4</v>
      </c>
      <c r="E38" s="61">
        <f>IF(S2=1,2,IF(S2=2,3,IF(S2=3,4,IF(S2=4,5,IF(S2=5,6,IF(S2=6,7,IF(S2=7,8,IF(S2=8,9,IF(S2=9,10,IF(S2=10,11,IF(S2=11,12,S2-11)))))))))))</f>
        <v>5</v>
      </c>
      <c r="F38" s="112">
        <f>IF(S2=1,3,IF(S2=2,4,IF(S2=3,5,IF(S2=4,6,IF(S2=5,7,IF(S2=6,8,IF(S2=7,9,IF(S2=8,10,IF(S2=9,11,IF(S2=10,12,S2-10))))))))))</f>
        <v>6</v>
      </c>
      <c r="G38" s="112"/>
      <c r="H38" s="112"/>
      <c r="I38" s="112">
        <f>IF(S2=1,4,IF(S2=2,5,IF(S2=3,6,IF(S2=4,7,IF(S2=5,8,IF(S2=6,9,IF(S2=7,10,IF(S2=8,11,IF(S2=9,12,S2-9)))))))))</f>
        <v>7</v>
      </c>
      <c r="J38" s="112"/>
      <c r="K38" s="112"/>
      <c r="L38" s="112">
        <f>IF(S2=1,5,IF(S2=2,6,IF(S2=3,7,IF(S2=4,8,IF(S2=5,9,IF(S2=6,10,IF(S2=7,11,IF(S2=8,12,S2-8))))))))</f>
        <v>8</v>
      </c>
      <c r="M38" s="112"/>
      <c r="N38" s="112"/>
      <c r="O38" s="112">
        <f>IF(S2=1,6,IF(S2=2,7,IF(S2=3,8,IF(S2=4,9,IF(S2=5,10,IF(S2=6,11,IF(S2=7,12,S2-7)))))))</f>
        <v>9</v>
      </c>
      <c r="P38" s="112"/>
      <c r="Q38" s="112"/>
      <c r="R38" s="112">
        <f>IF(S2=1,7,IF(S2=2,8,IF(S2=3,9,IF(S2=4,10,IF(S2=5,11,IF(S2=6,12,S2-6))))))</f>
        <v>10</v>
      </c>
      <c r="S38" s="112"/>
      <c r="T38" s="112"/>
      <c r="U38" s="112">
        <f>IF(S2=1,8,IF(S2=2,9,IF(S2=3,10,IF(S2=4,11,IF(S2=5,12,S2-5)))))</f>
        <v>11</v>
      </c>
      <c r="V38" s="112"/>
      <c r="W38" s="112"/>
      <c r="X38" s="112">
        <f>IF(S2=1,9,IF(S2=2,10,IF(S2=3,11,IF(S2=4,12,S2-4))))</f>
        <v>12</v>
      </c>
      <c r="Y38" s="112"/>
      <c r="Z38" s="112"/>
      <c r="AA38" s="112">
        <f>IF(S2=1,10,IF(S2=2,11,IF(S2=3,12,S2-3)))</f>
        <v>1</v>
      </c>
      <c r="AB38" s="112"/>
      <c r="AC38" s="112"/>
      <c r="AD38" s="112">
        <f>IF(S2=1,11,IF(S2=2,12,S2-2))</f>
        <v>2</v>
      </c>
      <c r="AE38" s="112"/>
      <c r="AF38" s="112"/>
      <c r="AG38" s="112">
        <f>IF(S2=1,12,S2-1)</f>
        <v>3</v>
      </c>
      <c r="AH38" s="112"/>
      <c r="AI38" s="112"/>
      <c r="AJ38" s="111" t="s">
        <v>64</v>
      </c>
      <c r="AK38" s="111"/>
      <c r="AL38" s="50" t="s">
        <v>119</v>
      </c>
      <c r="AM38"/>
      <c r="AN38"/>
      <c r="AO38"/>
      <c r="AP38"/>
      <c r="AQ38"/>
    </row>
    <row r="39" spans="1:43" s="13" customFormat="1" ht="18" customHeight="1" x14ac:dyDescent="0.55000000000000004">
      <c r="A39" s="115" t="s">
        <v>122</v>
      </c>
      <c r="B39" s="115"/>
      <c r="C39" s="115"/>
      <c r="D39" s="60"/>
      <c r="E39" s="60"/>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x14ac:dyDescent="0.55000000000000004">
      <c r="A40" s="115" t="s">
        <v>117</v>
      </c>
      <c r="B40" s="115"/>
      <c r="C40" s="115"/>
      <c r="D40" s="60"/>
      <c r="E40" s="60"/>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25" customHeight="1" x14ac:dyDescent="0.55000000000000004">
      <c r="A43" s="111" t="s">
        <v>112</v>
      </c>
      <c r="B43" s="111"/>
      <c r="C43" s="111" t="s">
        <v>25</v>
      </c>
      <c r="D43" s="111"/>
      <c r="E43" s="118" t="s">
        <v>124</v>
      </c>
      <c r="F43" s="118"/>
      <c r="G43" s="118"/>
      <c r="H43" s="118"/>
      <c r="I43" s="120" t="s">
        <v>125</v>
      </c>
      <c r="J43" s="121"/>
      <c r="K43" s="121"/>
      <c r="L43" s="121"/>
      <c r="M43" s="121"/>
      <c r="N43" s="123"/>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118" t="s">
        <v>120</v>
      </c>
      <c r="B44" s="118"/>
      <c r="C44" s="119" t="e">
        <f>ROUNDDOWN(IF(AL39&lt;=60,1,1+ROUNDUP((AL39-60)/40,0)),1)</f>
        <v>#DIV/0!</v>
      </c>
      <c r="D44" s="119"/>
      <c r="E44" s="119" t="e">
        <f>ROUNDDOWN(AL39/6,1)</f>
        <v>#DIV/0!</v>
      </c>
      <c r="F44" s="119"/>
      <c r="G44" s="119"/>
      <c r="H44" s="119"/>
      <c r="I44" s="119" t="e">
        <f>ROUNDDOWN(AL39/15,1)</f>
        <v>#DIV/0!</v>
      </c>
      <c r="J44" s="119"/>
      <c r="K44" s="119"/>
      <c r="L44" s="119"/>
      <c r="M44" s="119"/>
      <c r="N44" s="119"/>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120" t="str">
        <f>IF(VLOOKUP($AK$1,選択肢!$A$1:$J$33,C52,FALSE)=0,"-",VLOOKUP($AK$1,選択肢!$A$1:$J$33,C52,FALSE))</f>
        <v>管理者</v>
      </c>
      <c r="D47" s="121"/>
      <c r="E47" s="122" t="str">
        <f>IF(VLOOKUP($AK$1,選択肢!$A$1:$J$33,E52,FALSE)=0,"-",VLOOKUP($AK$1,選択肢!$A$1:$J$33,E52,FALSE))</f>
        <v>サービス管理責任者</v>
      </c>
      <c r="F47" s="122"/>
      <c r="G47" s="122"/>
      <c r="H47" s="122"/>
      <c r="I47" s="120" t="str">
        <f>IF(VLOOKUP($AK$1,選択肢!$A$1:$J$33,I52,FALSE)=0,"-",VLOOKUP($AK$1,選択肢!$A$1:$J$33,I52,FALSE))</f>
        <v>就労支援員</v>
      </c>
      <c r="J47" s="121"/>
      <c r="K47" s="121"/>
      <c r="L47" s="121"/>
      <c r="M47" s="121"/>
      <c r="N47" s="123"/>
      <c r="O47" s="120" t="str">
        <f>IF(VLOOKUP($AK$1,選択肢!$A$1:$J$33,O52,FALSE)=0,"-",VLOOKUP($AK$1,選択肢!$A$1:$J$33,O52,FALSE))</f>
        <v>職業指導員</v>
      </c>
      <c r="P47" s="121"/>
      <c r="Q47" s="121"/>
      <c r="R47" s="121"/>
      <c r="S47" s="121"/>
      <c r="T47" s="123"/>
      <c r="U47" s="120" t="str">
        <f>IF(VLOOKUP($AK$1,選択肢!$A$1:$J$33,U52,FALSE)=0,"-",VLOOKUP($AK$1,選択肢!$A$1:$J$33,U52,FALSE))</f>
        <v>生活支援員</v>
      </c>
      <c r="V47" s="121"/>
      <c r="W47" s="121"/>
      <c r="X47" s="121"/>
      <c r="Y47" s="121"/>
      <c r="Z47" s="123"/>
      <c r="AA47" s="120" t="str">
        <f>IF(VLOOKUP($AK$1,選択肢!$A$1:$J$33,AA52,FALSE)=0,"-",VLOOKUP($AK$1,選択肢!$A$1:$J$33,AA52,FALSE))</f>
        <v>-</v>
      </c>
      <c r="AB47" s="121"/>
      <c r="AC47" s="121"/>
      <c r="AD47" s="121"/>
      <c r="AE47" s="121"/>
      <c r="AF47" s="123"/>
      <c r="AG47" s="122" t="str">
        <f>IF(VLOOKUP($AK$1,選択肢!$A$1:$J$33,AG52,FALSE)=0,"-",VLOOKUP($AK$1,選択肢!$A$1:$J$33,AG52,FALSE))</f>
        <v>-</v>
      </c>
      <c r="AH47" s="122"/>
      <c r="AI47" s="122"/>
      <c r="AJ47" s="122"/>
      <c r="AK47" s="122"/>
      <c r="AL47" s="122" t="str">
        <f>IF(VLOOKUP($AK$1,選択肢!$A$1:$J$33,AL52,FALSE)=0,"-",VLOOKUP($AK$1,選択肢!$A$1:$J$33,AL52,FALSE))</f>
        <v>-</v>
      </c>
      <c r="AM47" s="122"/>
      <c r="AN47" s="4"/>
    </row>
    <row r="48" spans="1:43" ht="18" customHeight="1" x14ac:dyDescent="0.55000000000000004">
      <c r="A48" s="4"/>
      <c r="B48" s="22"/>
      <c r="C48" s="46" t="s">
        <v>2</v>
      </c>
      <c r="D48" s="46" t="s">
        <v>3</v>
      </c>
      <c r="E48" s="45" t="s">
        <v>2</v>
      </c>
      <c r="F48" s="124" t="s">
        <v>3</v>
      </c>
      <c r="G48" s="124"/>
      <c r="H48" s="124"/>
      <c r="I48" s="125" t="s">
        <v>2</v>
      </c>
      <c r="J48" s="126"/>
      <c r="K48" s="127"/>
      <c r="L48" s="125" t="s">
        <v>3</v>
      </c>
      <c r="M48" s="126"/>
      <c r="N48" s="127"/>
      <c r="O48" s="125" t="s">
        <v>2</v>
      </c>
      <c r="P48" s="126"/>
      <c r="Q48" s="127"/>
      <c r="R48" s="125" t="s">
        <v>3</v>
      </c>
      <c r="S48" s="126"/>
      <c r="T48" s="127"/>
      <c r="U48" s="125" t="s">
        <v>2</v>
      </c>
      <c r="V48" s="126"/>
      <c r="W48" s="127"/>
      <c r="X48" s="125" t="s">
        <v>3</v>
      </c>
      <c r="Y48" s="126"/>
      <c r="Z48" s="127"/>
      <c r="AA48" s="125" t="s">
        <v>2</v>
      </c>
      <c r="AB48" s="126"/>
      <c r="AC48" s="127"/>
      <c r="AD48" s="125" t="s">
        <v>3</v>
      </c>
      <c r="AE48" s="126"/>
      <c r="AF48" s="127"/>
      <c r="AG48" s="125" t="s">
        <v>2</v>
      </c>
      <c r="AH48" s="126"/>
      <c r="AI48" s="127"/>
      <c r="AJ48" s="125" t="s">
        <v>3</v>
      </c>
      <c r="AK48" s="127"/>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125">
        <f>COUNTIFS($B$11:$B$31,E$47,$C$11:$C$31,"B",$E$11:$E$31,"*")</f>
        <v>0</v>
      </c>
      <c r="G49" s="126"/>
      <c r="H49" s="127"/>
      <c r="I49" s="125">
        <f>COUNTIFS($B$11:$B$31,I$47,$C$11:$C$31,"A",$E$11:$E$31,"*")</f>
        <v>0</v>
      </c>
      <c r="J49" s="126"/>
      <c r="K49" s="127"/>
      <c r="L49" s="125">
        <f>COUNTIFS($B$11:$B$31,I$47,$C$11:$C$31,"B",$E$11:$E$31,"*")</f>
        <v>0</v>
      </c>
      <c r="M49" s="126"/>
      <c r="N49" s="127"/>
      <c r="O49" s="125">
        <f>COUNTIFS($B$11:$B$31,O$47,$C$11:$C$31,"A",$E$11:$E$31,"*")</f>
        <v>0</v>
      </c>
      <c r="P49" s="126"/>
      <c r="Q49" s="127"/>
      <c r="R49" s="125">
        <f>COUNTIFS($B$11:$B$31,O$47,$C$11:$C$31,"B",$E$11:$E$31,"*")</f>
        <v>0</v>
      </c>
      <c r="S49" s="126"/>
      <c r="T49" s="127"/>
      <c r="U49" s="125">
        <f>COUNTIFS($B$11:$B$31,U$47,$C$11:$C$31,"A",$E$11:$E$31,"*")</f>
        <v>0</v>
      </c>
      <c r="V49" s="126"/>
      <c r="W49" s="127"/>
      <c r="X49" s="125">
        <f>COUNTIFS($B$11:$B$31,U$47,$C$11:$C$31,"B",$E$11:$E$31,"*")</f>
        <v>0</v>
      </c>
      <c r="Y49" s="126"/>
      <c r="Z49" s="127"/>
      <c r="AA49" s="125">
        <f>COUNTIFS($B$11:$B$31,AA$47,$C$11:$C$31,"A",$E$11:$E$31,"*")</f>
        <v>0</v>
      </c>
      <c r="AB49" s="126"/>
      <c r="AC49" s="127"/>
      <c r="AD49" s="125">
        <f>COUNTIFS($B$11:$B$31,AA$47,$C$11:$C$31,"B",$E$11:$E$31,"*")</f>
        <v>0</v>
      </c>
      <c r="AE49" s="126"/>
      <c r="AF49" s="127"/>
      <c r="AG49" s="125">
        <f>COUNTIFS($B$11:$B$31,AG$47,$C$11:$C$31,"A",$E$11:$E$31,"*")</f>
        <v>0</v>
      </c>
      <c r="AH49" s="126"/>
      <c r="AI49" s="127"/>
      <c r="AJ49" s="125">
        <f>COUNTIFS($B$11:$B$31,AG$47,$C$11:$C$31,"B",$E$11:$E$31,"*")</f>
        <v>0</v>
      </c>
      <c r="AK49" s="127"/>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125">
        <f>COUNTIFS($B$11:$B$31,E$47,$C$11:$C$31,"D",$E$11:$E$31,"*")</f>
        <v>0</v>
      </c>
      <c r="G50" s="126"/>
      <c r="H50" s="127"/>
      <c r="I50" s="125">
        <f>COUNTIFS($B$11:$B$31,I$47,$C$11:$C$31,"C",$E$11:$E$31,"*")</f>
        <v>0</v>
      </c>
      <c r="J50" s="126"/>
      <c r="K50" s="127"/>
      <c r="L50" s="125">
        <f>COUNTIFS($B$11:$B$31,I$47,$C$11:$C$31,"D",$E$11:$E$31,"*")</f>
        <v>0</v>
      </c>
      <c r="M50" s="126"/>
      <c r="N50" s="127"/>
      <c r="O50" s="125">
        <f>COUNTIFS($B$11:$B$31,O$47,$C$11:$C$31,"C",$E$11:$E$31,"*")</f>
        <v>0</v>
      </c>
      <c r="P50" s="126"/>
      <c r="Q50" s="127"/>
      <c r="R50" s="125">
        <f>COUNTIFS($B$11:$B$31,O$47,$C$11:$C$31,"D",$E$11:$E$31,"*")</f>
        <v>0</v>
      </c>
      <c r="S50" s="126"/>
      <c r="T50" s="127"/>
      <c r="U50" s="125">
        <f>COUNTIFS($B$11:$B$31,U$47,$C$11:$C$31,"C",$E$11:$E$31,"*")</f>
        <v>0</v>
      </c>
      <c r="V50" s="126"/>
      <c r="W50" s="127"/>
      <c r="X50" s="125">
        <f>COUNTIFS($B$11:$B$31,U$47,$C$11:$C$31,"D",$E$11:$E$31,"*")</f>
        <v>0</v>
      </c>
      <c r="Y50" s="126"/>
      <c r="Z50" s="127"/>
      <c r="AA50" s="125">
        <f>COUNTIFS($B$11:$B$31,AA$47,$C$11:$C$31,"C",$E$11:$E$31,"*")</f>
        <v>0</v>
      </c>
      <c r="AB50" s="126"/>
      <c r="AC50" s="127"/>
      <c r="AD50" s="125">
        <f>COUNTIFS($B$11:$B$31,AA$47,$C$11:$C$31,"D",$E$11:$E$31,"*")</f>
        <v>0</v>
      </c>
      <c r="AE50" s="126"/>
      <c r="AF50" s="127"/>
      <c r="AG50" s="125">
        <f>COUNTIFS($B$11:$B$31,AG$47,$C$11:$C$31,"C",$E$11:$E$31,"*")</f>
        <v>0</v>
      </c>
      <c r="AH50" s="126"/>
      <c r="AI50" s="127"/>
      <c r="AJ50" s="125">
        <f>COUNTIFS($B$11:$B$31,AG$47,$C$11:$C$31,"D",$E$11:$E$31,"*")</f>
        <v>0</v>
      </c>
      <c r="AK50" s="127"/>
      <c r="AL50" s="45">
        <f>COUNTIFS($B$11:$B$31,AL$47,$C$11:$C$31,"C",$E$11:$E$31,"*")</f>
        <v>0</v>
      </c>
      <c r="AM50" s="45">
        <f>COUNTIFS($B$11:$B$31,AL$47,$C$11:$C$31,"D",$E$11:$E$31,"*")</f>
        <v>0</v>
      </c>
      <c r="AN50" s="4"/>
    </row>
    <row r="51" spans="1:40" ht="25" customHeight="1" x14ac:dyDescent="0.55000000000000004">
      <c r="A51" s="4"/>
      <c r="B51" s="28" t="s">
        <v>111</v>
      </c>
      <c r="C51" s="120" t="str">
        <f>IF($AK$3="４週",SUMIFS($AK$11:$AK$31,$B$11:$B$31,C47)/4/$AH$5,IF($AK$3="歴月",SUMIFS($AK$11:$AK$31,$B$11:$B$31,C47)/$AL$5,"記載する期間を選択してください"))</f>
        <v>記載する期間を選択してください</v>
      </c>
      <c r="D51" s="123"/>
      <c r="E51" s="120" t="str">
        <f>IF($AK$3="４週",SUMIFS($AK$11:$AK$31,$B$11:$B$31,E47)/4/$AH$5,IF($AK$3="歴月",SUMIFS($AK$11:$AK$31,$B$11:$B$31,E47)/$AL$5,"記載する期間を選択してください"))</f>
        <v>記載する期間を選択してください</v>
      </c>
      <c r="F51" s="121"/>
      <c r="G51" s="121"/>
      <c r="H51" s="123"/>
      <c r="I51" s="120" t="str">
        <f>IF($AK$3="４週",SUMIFS($AK$11:$AK$31,$B$11:$B$31,I47)/4/$AH$5,IF($AK$3="歴月",SUMIFS($AK$11:$AK$31,$B$11:$B$31,I47)/$AL$5,"記載する期間を選択してください"))</f>
        <v>記載する期間を選択してください</v>
      </c>
      <c r="J51" s="121"/>
      <c r="K51" s="121"/>
      <c r="L51" s="121"/>
      <c r="M51" s="121"/>
      <c r="N51" s="123"/>
      <c r="O51" s="120" t="str">
        <f>IF($AK$3="４週",SUMIFS($AK$11:$AK$31,$B$11:$B$31,O47)/4/$AH$5,IF($AK$3="歴月",SUMIFS($AK$11:$AK$31,$B$11:$B$31,O47)/$AL$5,"記載する期間を選択してください"))</f>
        <v>記載する期間を選択してください</v>
      </c>
      <c r="P51" s="121"/>
      <c r="Q51" s="121"/>
      <c r="R51" s="121"/>
      <c r="S51" s="121"/>
      <c r="T51" s="123"/>
      <c r="U51" s="120" t="str">
        <f>IF($AK$3="４週",SUMIFS($AK$11:$AK$31,$B$11:$B$31,U47)/4/$AH$5,IF($AK$3="歴月",SUMIFS($AK$11:$AK$31,$B$11:$B$31,U47)/$AL$5,"記載する期間を選択してください"))</f>
        <v>記載する期間を選択してください</v>
      </c>
      <c r="V51" s="121"/>
      <c r="W51" s="121"/>
      <c r="X51" s="121"/>
      <c r="Y51" s="121"/>
      <c r="Z51" s="123"/>
      <c r="AA51" s="120" t="str">
        <f>IF($AK$3="４週",SUMIFS($AK$11:$AK$31,$B$11:$B$31,AA47)/4/$AH$5,IF($AK$3="歴月",SUMIFS($AK$11:$AK$31,$B$11:$B$31,AA47)/$AL$5,"記載する期間を選択してください"))</f>
        <v>記載する期間を選択してください</v>
      </c>
      <c r="AB51" s="121"/>
      <c r="AC51" s="121"/>
      <c r="AD51" s="121"/>
      <c r="AE51" s="121"/>
      <c r="AF51" s="123"/>
      <c r="AG51" s="120" t="str">
        <f>IF($AK$3="４週",SUMIFS($AK$11:$AK$31,$B$11:$B$31,AG47)/4/$AH$5,IF($AK$3="歴月",SUMIFS($AK$11:$AK$31,$B$11:$B$31,AG47)/$AL$5,"記載する期間を選択してください"))</f>
        <v>記載する期間を選択してください</v>
      </c>
      <c r="AH51" s="121"/>
      <c r="AI51" s="121"/>
      <c r="AJ51" s="121"/>
      <c r="AK51" s="123"/>
      <c r="AL51" s="120" t="str">
        <f>IF($AK$3="４週",SUMIFS($AK$11:$AK$31,$B$11:$B$31,AL47)/4/$AH$5,IF($AK$3="歴月",SUMIFS($AK$11:$AK$31,$B$11:$B$31,AL47)/$AL$5,"記載する期間を選択してください"))</f>
        <v>記載する期間を選択してください</v>
      </c>
      <c r="AM51" s="123"/>
      <c r="AN51" s="4"/>
    </row>
    <row r="52" spans="1:40" ht="5.15"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97" t="s">
        <v>83</v>
      </c>
      <c r="D60" s="97"/>
      <c r="E60" s="97"/>
      <c r="F60" s="2"/>
      <c r="G60" s="2"/>
    </row>
    <row r="61" spans="1:40" ht="15" customHeight="1" x14ac:dyDescent="0.55000000000000004">
      <c r="A61" s="2"/>
      <c r="B61" s="42" t="s">
        <v>100</v>
      </c>
      <c r="C61" s="128" t="s">
        <v>84</v>
      </c>
      <c r="D61" s="128"/>
      <c r="E61" s="128"/>
      <c r="F61" s="2"/>
      <c r="G61" s="2"/>
    </row>
    <row r="62" spans="1:40" ht="15" customHeight="1" x14ac:dyDescent="0.55000000000000004">
      <c r="A62" s="2"/>
      <c r="B62" s="42" t="s">
        <v>101</v>
      </c>
      <c r="C62" s="128" t="s">
        <v>85</v>
      </c>
      <c r="D62" s="128"/>
      <c r="E62" s="128"/>
      <c r="F62" s="2"/>
      <c r="G62" s="2"/>
    </row>
    <row r="63" spans="1:40" ht="15" customHeight="1" x14ac:dyDescent="0.55000000000000004">
      <c r="A63" s="2"/>
      <c r="B63" s="42" t="s">
        <v>102</v>
      </c>
      <c r="C63" s="128" t="s">
        <v>86</v>
      </c>
      <c r="D63" s="128"/>
      <c r="E63" s="128"/>
      <c r="F63" s="2"/>
      <c r="G63" s="2"/>
    </row>
    <row r="64" spans="1:40" ht="15" customHeight="1" x14ac:dyDescent="0.55000000000000004">
      <c r="A64" s="2"/>
      <c r="B64" s="42" t="s">
        <v>103</v>
      </c>
      <c r="C64" s="128" t="s">
        <v>87</v>
      </c>
      <c r="D64" s="128"/>
      <c r="E64" s="128"/>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150</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ef9E+IhRDEv+z2RErwe4VYb2p3AH1hbkRiLbgCRlDcm/B9eiH57xLGoJQi4aeF9JGMADjGEbAMHTz/TPLk3aYg==" saltValue="LAnZvAql1AJofPUgwLJ4xg==" spinCount="100000" sheet="1" objects="1" scenarios="1" formatCells="0" insertRows="0"/>
  <mergeCells count="146">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I39:I40 D39:F40 AG39:AG40 AD39:AD40 AA39:AA40 X39:X40 U39:U40 R39:R40 O39:O40 L39:L40" xr:uid="{00000000-0002-0000-0A00-000000000000}">
      <formula1>0</formula1>
    </dataValidation>
    <dataValidation operator="greaterThanOrEqual" allowBlank="1" showInputMessage="1" showErrorMessage="1" sqref="I45 AJ39:AJ40 AL39 L41 L45 I41" xr:uid="{00000000-0002-0000-0A00-000001000000}"/>
    <dataValidation type="list" allowBlank="1" showInputMessage="1" showErrorMessage="1" sqref="C11:C31" xr:uid="{00000000-0002-0000-0A00-000002000000}">
      <formula1>"A,B,C,D"</formula1>
    </dataValidation>
    <dataValidation type="list" allowBlank="1" showInputMessage="1" showErrorMessage="1" sqref="AK4:AN4" xr:uid="{00000000-0002-0000-0A00-000003000000}">
      <formula1>"予定,実績"</formula1>
    </dataValidation>
    <dataValidation type="list" allowBlank="1" showInputMessage="1" showErrorMessage="1" sqref="AK3:AN3" xr:uid="{00000000-0002-0000-0A00-000004000000}">
      <formula1>"４週,歴月"</formula1>
    </dataValidation>
    <dataValidation type="list" allowBlank="1" showInputMessage="1" showErrorMessage="1" sqref="B11:B31" xr:uid="{00000000-0002-0000-0A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D128-7CB4-4927-9D17-32B8482A8F5F}">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154</v>
      </c>
      <c r="AL1" s="129"/>
      <c r="AM1" s="129"/>
      <c r="AN1" s="129"/>
    </row>
    <row r="2" spans="1:40" ht="18" customHeight="1" x14ac:dyDescent="0.55000000000000004">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x14ac:dyDescent="0.55000000000000004">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x14ac:dyDescent="0.55000000000000004">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x14ac:dyDescent="0.55000000000000004">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x14ac:dyDescent="0.55000000000000004">
      <c r="A11" s="77">
        <v>1</v>
      </c>
      <c r="B11" s="62" t="s">
        <v>22</v>
      </c>
      <c r="C11" s="56"/>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x14ac:dyDescent="0.55000000000000004">
      <c r="A12" s="77">
        <v>2</v>
      </c>
      <c r="B12" s="62"/>
      <c r="C12" s="56"/>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x14ac:dyDescent="0.55000000000000004">
      <c r="A13" s="77">
        <v>3</v>
      </c>
      <c r="B13" s="62"/>
      <c r="C13" s="56"/>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x14ac:dyDescent="0.55000000000000004">
      <c r="A14" s="77">
        <v>4</v>
      </c>
      <c r="B14" s="62"/>
      <c r="C14" s="56"/>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x14ac:dyDescent="0.55000000000000004">
      <c r="A15" s="77">
        <v>5</v>
      </c>
      <c r="B15" s="62"/>
      <c r="C15" s="56"/>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x14ac:dyDescent="0.55000000000000004">
      <c r="A16" s="77">
        <v>6</v>
      </c>
      <c r="B16" s="62"/>
      <c r="C16" s="56"/>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x14ac:dyDescent="0.55000000000000004">
      <c r="A17" s="77">
        <v>7</v>
      </c>
      <c r="B17" s="62"/>
      <c r="C17" s="56"/>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x14ac:dyDescent="0.55000000000000004">
      <c r="A18" s="77">
        <v>8</v>
      </c>
      <c r="B18" s="62"/>
      <c r="C18" s="56"/>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x14ac:dyDescent="0.55000000000000004">
      <c r="A19" s="77">
        <v>9</v>
      </c>
      <c r="B19" s="62"/>
      <c r="C19" s="56"/>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x14ac:dyDescent="0.55000000000000004">
      <c r="A20" s="77">
        <v>10</v>
      </c>
      <c r="B20" s="62"/>
      <c r="C20" s="56"/>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x14ac:dyDescent="0.55000000000000004">
      <c r="A21" s="77">
        <v>11</v>
      </c>
      <c r="B21" s="62"/>
      <c r="C21" s="56"/>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x14ac:dyDescent="0.55000000000000004">
      <c r="A22" s="77">
        <v>12</v>
      </c>
      <c r="B22" s="62"/>
      <c r="C22" s="56"/>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x14ac:dyDescent="0.55000000000000004">
      <c r="A23" s="77">
        <v>13</v>
      </c>
      <c r="B23" s="62"/>
      <c r="C23" s="56"/>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x14ac:dyDescent="0.55000000000000004">
      <c r="A24" s="77">
        <v>14</v>
      </c>
      <c r="B24" s="62"/>
      <c r="C24" s="56"/>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x14ac:dyDescent="0.55000000000000004">
      <c r="A25" s="77">
        <v>15</v>
      </c>
      <c r="B25" s="62"/>
      <c r="C25" s="56"/>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x14ac:dyDescent="0.55000000000000004">
      <c r="A26" s="77">
        <v>16</v>
      </c>
      <c r="B26" s="62"/>
      <c r="C26" s="56"/>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x14ac:dyDescent="0.55000000000000004">
      <c r="A27" s="77">
        <v>17</v>
      </c>
      <c r="B27" s="62"/>
      <c r="C27" s="56"/>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x14ac:dyDescent="0.55000000000000004">
      <c r="A28" s="77">
        <v>18</v>
      </c>
      <c r="B28" s="62"/>
      <c r="C28" s="56"/>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x14ac:dyDescent="0.55000000000000004">
      <c r="A29" s="77">
        <v>19</v>
      </c>
      <c r="B29" s="62"/>
      <c r="C29" s="56"/>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x14ac:dyDescent="0.55000000000000004">
      <c r="A30" s="89">
        <v>20</v>
      </c>
      <c r="B30" s="62"/>
      <c r="C30" s="56"/>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32"/>
      <c r="AN30" s="132"/>
    </row>
    <row r="31" spans="1:40" ht="18" customHeight="1" x14ac:dyDescent="0.55000000000000004">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3"/>
      <c r="AN31" s="133"/>
    </row>
    <row r="32" spans="1:40" ht="18" customHeight="1" x14ac:dyDescent="0.55000000000000004">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1"/>
      <c r="AN33" s="131"/>
    </row>
    <row r="34" spans="1:40" ht="15" customHeight="1" x14ac:dyDescent="0.55000000000000004">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x14ac:dyDescent="0.55000000000000004">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5" t="s">
        <v>82</v>
      </c>
      <c r="C42" s="97" t="s">
        <v>83</v>
      </c>
      <c r="D42" s="97"/>
      <c r="E42" s="97"/>
      <c r="F42" s="2"/>
      <c r="G42" s="2"/>
    </row>
    <row r="43" spans="1:40" ht="15" customHeight="1" x14ac:dyDescent="0.55000000000000004">
      <c r="A43" s="2"/>
      <c r="B43" s="42" t="s">
        <v>100</v>
      </c>
      <c r="C43" s="128" t="s">
        <v>84</v>
      </c>
      <c r="D43" s="128"/>
      <c r="E43" s="128"/>
      <c r="F43" s="2"/>
      <c r="G43" s="2"/>
    </row>
    <row r="44" spans="1:40" ht="15" customHeight="1" x14ac:dyDescent="0.55000000000000004">
      <c r="A44" s="2"/>
      <c r="B44" s="42" t="s">
        <v>101</v>
      </c>
      <c r="C44" s="128" t="s">
        <v>85</v>
      </c>
      <c r="D44" s="128"/>
      <c r="E44" s="128"/>
      <c r="F44" s="2"/>
      <c r="G44" s="2"/>
    </row>
    <row r="45" spans="1:40" ht="15" customHeight="1" x14ac:dyDescent="0.55000000000000004">
      <c r="A45" s="2"/>
      <c r="B45" s="42" t="s">
        <v>102</v>
      </c>
      <c r="C45" s="128" t="s">
        <v>86</v>
      </c>
      <c r="D45" s="128"/>
      <c r="E45" s="128"/>
      <c r="F45" s="2"/>
      <c r="G45" s="2"/>
    </row>
    <row r="46" spans="1:40" ht="15" customHeight="1" x14ac:dyDescent="0.55000000000000004">
      <c r="A46" s="2"/>
      <c r="B46" s="42" t="s">
        <v>103</v>
      </c>
      <c r="C46" s="128" t="s">
        <v>87</v>
      </c>
      <c r="D46" s="128"/>
      <c r="E46" s="128"/>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150</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31+bi5s6cyipdAKHqz1/WcCgfstipd04TjKo/ZuyP9zee4hg4QbjUQmB5aBMn2JBvCV749zIR2mt40f8nEouOQ==" saltValue="Q2qvL6REcY1MG9N1TUISN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C204C5F6-7334-4010-A587-0652D5F97E58}">
      <formula1>"A,B,C,D"</formula1>
    </dataValidation>
    <dataValidation type="list" allowBlank="1" showInputMessage="1" showErrorMessage="1" sqref="AK3:AN3" xr:uid="{29C6577E-52D9-44EB-8CF5-CEBDDA792814}">
      <formula1>"４週,歴月"</formula1>
    </dataValidation>
    <dataValidation type="list" allowBlank="1" showInputMessage="1" showErrorMessage="1" sqref="AK4:AN4" xr:uid="{9A209B89-150E-4BAB-B8B9-42014730BD33}">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144</v>
      </c>
    </row>
    <row r="2" spans="1:13" x14ac:dyDescent="0.55000000000000004">
      <c r="A2" t="s">
        <v>148</v>
      </c>
      <c r="B2" t="s">
        <v>22</v>
      </c>
      <c r="C2" t="s">
        <v>23</v>
      </c>
      <c r="D2" t="s">
        <v>24</v>
      </c>
    </row>
    <row r="3" spans="1:13" x14ac:dyDescent="0.55000000000000004">
      <c r="A3" t="s">
        <v>145</v>
      </c>
      <c r="B3" t="s">
        <v>22</v>
      </c>
      <c r="C3" t="s">
        <v>23</v>
      </c>
      <c r="D3" t="s">
        <v>24</v>
      </c>
    </row>
    <row r="4" spans="1:13" x14ac:dyDescent="0.55000000000000004">
      <c r="A4" t="s">
        <v>146</v>
      </c>
      <c r="B4" t="s">
        <v>22</v>
      </c>
      <c r="C4" t="s">
        <v>23</v>
      </c>
      <c r="D4" t="s">
        <v>24</v>
      </c>
    </row>
    <row r="5" spans="1:13" x14ac:dyDescent="0.55000000000000004">
      <c r="A5" t="s">
        <v>147</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141</v>
      </c>
      <c r="I7" s="52" t="s">
        <v>28</v>
      </c>
      <c r="J7" s="52" t="s">
        <v>151</v>
      </c>
      <c r="K7" s="51"/>
      <c r="L7" s="51"/>
    </row>
    <row r="8" spans="1:13" x14ac:dyDescent="0.55000000000000004">
      <c r="A8" s="52" t="s">
        <v>126</v>
      </c>
      <c r="B8" s="52" t="s">
        <v>22</v>
      </c>
      <c r="C8" s="52" t="s">
        <v>28</v>
      </c>
      <c r="D8" s="51"/>
      <c r="E8" s="51"/>
      <c r="F8" s="51"/>
      <c r="G8" s="51"/>
      <c r="H8" s="51"/>
      <c r="I8" s="51"/>
      <c r="J8" s="51"/>
      <c r="K8" s="51"/>
      <c r="L8" s="51"/>
      <c r="M8" s="51"/>
    </row>
    <row r="9" spans="1:13" x14ac:dyDescent="0.55000000000000004">
      <c r="A9" s="52" t="s">
        <v>127</v>
      </c>
      <c r="B9" s="52" t="s">
        <v>22</v>
      </c>
      <c r="C9" s="52" t="s">
        <v>28</v>
      </c>
      <c r="D9" s="52"/>
      <c r="E9" s="52"/>
      <c r="F9" s="52"/>
      <c r="G9" s="52"/>
      <c r="H9" s="52"/>
      <c r="I9" s="52"/>
      <c r="J9" s="52"/>
    </row>
    <row r="10" spans="1:13" x14ac:dyDescent="0.55000000000000004">
      <c r="A10" s="52" t="s">
        <v>128</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129</v>
      </c>
      <c r="B12" s="52" t="s">
        <v>22</v>
      </c>
      <c r="C12" s="52" t="s">
        <v>25</v>
      </c>
      <c r="D12" s="52" t="s">
        <v>37</v>
      </c>
      <c r="E12" s="52" t="s">
        <v>28</v>
      </c>
      <c r="F12" s="52" t="s">
        <v>151</v>
      </c>
      <c r="G12" s="52"/>
      <c r="H12" s="52"/>
      <c r="I12" s="52"/>
      <c r="J12" s="52"/>
    </row>
    <row r="13" spans="1:13" x14ac:dyDescent="0.55000000000000004">
      <c r="A13" s="52" t="s">
        <v>130</v>
      </c>
      <c r="B13" s="52" t="s">
        <v>22</v>
      </c>
      <c r="C13" s="52" t="s">
        <v>25</v>
      </c>
      <c r="D13" s="52" t="s">
        <v>37</v>
      </c>
      <c r="E13" s="52" t="s">
        <v>151</v>
      </c>
      <c r="F13" s="52"/>
      <c r="G13" s="52"/>
      <c r="H13" s="52"/>
      <c r="I13" s="52"/>
      <c r="J13" s="52"/>
    </row>
    <row r="14" spans="1:13" x14ac:dyDescent="0.55000000000000004">
      <c r="A14" s="52" t="s">
        <v>131</v>
      </c>
      <c r="B14" s="52" t="s">
        <v>22</v>
      </c>
      <c r="C14" s="52" t="s">
        <v>25</v>
      </c>
      <c r="D14" s="52" t="s">
        <v>37</v>
      </c>
      <c r="E14" s="52" t="s">
        <v>28</v>
      </c>
      <c r="F14" s="52" t="s">
        <v>149</v>
      </c>
      <c r="G14" s="52" t="s">
        <v>151</v>
      </c>
      <c r="H14" s="52"/>
      <c r="I14" s="52"/>
      <c r="J14" s="52"/>
    </row>
    <row r="15" spans="1:13" x14ac:dyDescent="0.55000000000000004">
      <c r="A15" s="52" t="s">
        <v>38</v>
      </c>
      <c r="B15" s="52" t="s">
        <v>22</v>
      </c>
      <c r="C15" s="52" t="s">
        <v>25</v>
      </c>
      <c r="D15" s="52" t="s">
        <v>26</v>
      </c>
      <c r="E15" s="52" t="s">
        <v>27</v>
      </c>
      <c r="F15" s="52" t="s">
        <v>29</v>
      </c>
      <c r="G15" s="52" t="s">
        <v>30</v>
      </c>
      <c r="H15" s="52" t="s">
        <v>141</v>
      </c>
      <c r="I15" s="52" t="s">
        <v>39</v>
      </c>
      <c r="J15" s="52" t="s">
        <v>40</v>
      </c>
      <c r="K15" t="s">
        <v>28</v>
      </c>
      <c r="L15" s="52" t="s">
        <v>151</v>
      </c>
      <c r="M15" s="51"/>
    </row>
    <row r="16" spans="1:13" x14ac:dyDescent="0.55000000000000004">
      <c r="A16" s="52" t="s">
        <v>113</v>
      </c>
      <c r="B16" s="52" t="s">
        <v>22</v>
      </c>
      <c r="C16" s="52" t="s">
        <v>25</v>
      </c>
      <c r="D16" s="52" t="s">
        <v>27</v>
      </c>
      <c r="E16" s="52" t="s">
        <v>29</v>
      </c>
      <c r="F16" s="52" t="s">
        <v>30</v>
      </c>
      <c r="G16" s="52" t="s">
        <v>141</v>
      </c>
      <c r="H16" s="52" t="s">
        <v>28</v>
      </c>
      <c r="I16" s="51"/>
      <c r="J16" s="51"/>
      <c r="K16" s="51"/>
      <c r="L16" s="51"/>
    </row>
    <row r="17" spans="1:11" x14ac:dyDescent="0.55000000000000004">
      <c r="A17" s="52" t="s">
        <v>114</v>
      </c>
      <c r="B17" s="52" t="s">
        <v>22</v>
      </c>
      <c r="C17" s="52" t="s">
        <v>25</v>
      </c>
      <c r="D17" s="52" t="s">
        <v>31</v>
      </c>
      <c r="E17" s="52" t="s">
        <v>28</v>
      </c>
      <c r="F17" s="52" t="s">
        <v>151</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143</v>
      </c>
      <c r="B19" s="52" t="s">
        <v>22</v>
      </c>
      <c r="C19" s="52" t="s">
        <v>25</v>
      </c>
      <c r="D19" s="52" t="s">
        <v>33</v>
      </c>
      <c r="E19" s="52" t="s">
        <v>34</v>
      </c>
      <c r="F19" s="51"/>
      <c r="G19" s="52"/>
      <c r="H19" s="52"/>
      <c r="I19" s="52"/>
      <c r="J19" s="52"/>
    </row>
    <row r="20" spans="1:11" x14ac:dyDescent="0.55000000000000004">
      <c r="A20" s="52" t="s">
        <v>142</v>
      </c>
      <c r="B20" s="52" t="s">
        <v>22</v>
      </c>
      <c r="C20" s="52" t="s">
        <v>25</v>
      </c>
      <c r="D20" s="52" t="s">
        <v>33</v>
      </c>
      <c r="E20" s="52" t="s">
        <v>34</v>
      </c>
      <c r="F20" s="52" t="s">
        <v>151</v>
      </c>
      <c r="G20" s="52"/>
      <c r="H20" s="52"/>
      <c r="I20" s="52"/>
      <c r="J20" s="52"/>
    </row>
    <row r="21" spans="1:11" x14ac:dyDescent="0.55000000000000004">
      <c r="A21" s="52" t="s">
        <v>152</v>
      </c>
      <c r="B21" s="52" t="s">
        <v>22</v>
      </c>
      <c r="C21" s="52" t="s">
        <v>25</v>
      </c>
      <c r="D21" s="52" t="s">
        <v>33</v>
      </c>
      <c r="E21" s="52" t="s">
        <v>34</v>
      </c>
      <c r="F21" s="52" t="s">
        <v>151</v>
      </c>
      <c r="G21" s="52"/>
      <c r="H21" s="52"/>
      <c r="I21" s="52"/>
      <c r="J21" s="52"/>
    </row>
    <row r="22" spans="1:11" x14ac:dyDescent="0.55000000000000004">
      <c r="A22" s="52" t="s">
        <v>153</v>
      </c>
      <c r="B22" s="52" t="s">
        <v>22</v>
      </c>
      <c r="C22" s="52" t="s">
        <v>25</v>
      </c>
      <c r="D22" s="52" t="s">
        <v>33</v>
      </c>
      <c r="E22" s="52" t="s">
        <v>34</v>
      </c>
      <c r="F22" s="52" t="s">
        <v>151</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140</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151</v>
      </c>
      <c r="I27" s="52"/>
      <c r="J27" s="52"/>
    </row>
    <row r="28" spans="1:11" x14ac:dyDescent="0.55000000000000004">
      <c r="A28" s="52" t="s">
        <v>136</v>
      </c>
      <c r="B28" s="52" t="s">
        <v>22</v>
      </c>
      <c r="C28" s="52" t="s">
        <v>46</v>
      </c>
      <c r="D28" s="52" t="s">
        <v>132</v>
      </c>
      <c r="E28" s="52" t="s">
        <v>27</v>
      </c>
      <c r="F28" s="52" t="s">
        <v>47</v>
      </c>
      <c r="G28" s="52" t="s">
        <v>48</v>
      </c>
      <c r="H28" s="52" t="s">
        <v>49</v>
      </c>
      <c r="I28" s="52" t="s">
        <v>151</v>
      </c>
      <c r="J28" s="52"/>
    </row>
    <row r="29" spans="1:11" x14ac:dyDescent="0.55000000000000004">
      <c r="A29" s="52" t="s">
        <v>135</v>
      </c>
      <c r="B29" s="52" t="s">
        <v>22</v>
      </c>
      <c r="C29" s="52" t="s">
        <v>46</v>
      </c>
      <c r="D29" s="52" t="s">
        <v>132</v>
      </c>
      <c r="E29" s="52" t="s">
        <v>47</v>
      </c>
      <c r="F29" s="52" t="s">
        <v>48</v>
      </c>
      <c r="G29" s="52" t="s">
        <v>133</v>
      </c>
      <c r="H29" s="52" t="s">
        <v>134</v>
      </c>
      <c r="I29" s="52" t="s">
        <v>49</v>
      </c>
      <c r="J29" s="52" t="s">
        <v>27</v>
      </c>
      <c r="K29" s="52" t="s">
        <v>151</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133</v>
      </c>
      <c r="I32" s="52" t="s">
        <v>134</v>
      </c>
      <c r="J32" s="52" t="s">
        <v>137</v>
      </c>
      <c r="K32" s="52" t="s">
        <v>151</v>
      </c>
    </row>
    <row r="33" spans="1:10" x14ac:dyDescent="0.55000000000000004">
      <c r="A33" s="52" t="s">
        <v>45</v>
      </c>
      <c r="B33" s="52" t="s">
        <v>46</v>
      </c>
      <c r="C33" s="52" t="s">
        <v>26</v>
      </c>
      <c r="D33" s="52" t="s">
        <v>27</v>
      </c>
      <c r="E33" s="52" t="s">
        <v>47</v>
      </c>
      <c r="F33" s="52" t="s">
        <v>48</v>
      </c>
      <c r="G33" s="52" t="s">
        <v>137</v>
      </c>
      <c r="H33" s="52" t="s">
        <v>138</v>
      </c>
      <c r="I33" s="52" t="s">
        <v>139</v>
      </c>
      <c r="J33" s="52" t="s">
        <v>151</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勤務形態一覧表（就労移行支援）</vt:lpstr>
      <vt:lpstr>勤務形態一覧（凡例）</vt:lpstr>
      <vt:lpstr>選択肢</vt:lpstr>
      <vt:lpstr>'勤務形態一覧（凡例）'!Print_Area</vt:lpstr>
      <vt:lpstr>'勤務形態一覧表（就労移行支援）'!Print_Area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