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直近１年\"/>
    </mc:Choice>
  </mc:AlternateContent>
  <xr:revisionPtr revIDLastSave="0" documentId="13_ncr:1_{5EF6538C-7C17-4E9E-9C10-D0106F5DB184}" xr6:coauthVersionLast="47" xr6:coauthVersionMax="47" xr10:uidLastSave="{00000000-0000-0000-0000-000000000000}"/>
  <bookViews>
    <workbookView xWindow="38325" yWindow="0" windowWidth="18195" windowHeight="15585" tabRatio="915" xr2:uid="{00000000-000D-0000-FFFF-FFFF00000000}"/>
  </bookViews>
  <sheets>
    <sheet name="勤務形態一覧表（生活訓練）" sheetId="96" r:id="rId1"/>
    <sheet name="勤務形態一覧（凡例）" sheetId="97"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'勤務形態一覧表（生活訓練）'!$A$1:$AN$82</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選択肢!$B$33:$J$33</definedName>
    <definedName name="一般相談支援事業">選択肢!$B$23:$J$23</definedName>
    <definedName name="機能訓練">選択肢!$B$16:$L$16</definedName>
    <definedName name="居宅介護">選択肢!$B$2:$D$2</definedName>
    <definedName name="居宅介護・重度訪問介護・同行援護・行動援護">選択肢!$B$2:$J$2</definedName>
    <definedName name="居宅訪問型児童発達支援">選択肢!$B$31:$J$31</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選択肢!$B$29:$K$29</definedName>
    <definedName name="児童発達支援・主として重症心身障害児を対象とする場合">選択肢!$B$28:$J$28</definedName>
    <definedName name="児童発達支援・放課後等デイサービス">選択肢!$B$27:$J$27</definedName>
    <definedName name="自立生活援助">選択肢!$B$25:$J$25</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選択肢!$B$24:$J$24</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選択肢!$B$26:$J$26</definedName>
    <definedName name="認定指定就労移行支援">選択肢!$B$19:$E$19</definedName>
    <definedName name="福祉型障害児入所施設">選択肢!$B$32:$K$32</definedName>
    <definedName name="保育所等訪問支援">選択肢!$B$30:$J$30</definedName>
    <definedName name="利用日数記入例" localSheetId="1">#REF!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97" l="1"/>
  <c r="AL31" i="97" s="1"/>
  <c r="AK31" i="96"/>
  <c r="AL31" i="96" s="1"/>
  <c r="AJ32" i="97"/>
  <c r="AI32" i="97"/>
  <c r="AH32" i="97"/>
  <c r="AG32" i="97"/>
  <c r="AF32" i="97"/>
  <c r="AE32" i="97"/>
  <c r="AD32" i="97"/>
  <c r="AC32" i="97"/>
  <c r="AB32" i="97"/>
  <c r="AA32" i="97"/>
  <c r="Z32" i="97"/>
  <c r="Y32" i="97"/>
  <c r="X32" i="97"/>
  <c r="W32" i="97"/>
  <c r="V32" i="97"/>
  <c r="U32" i="97"/>
  <c r="T32" i="97"/>
  <c r="S32" i="97"/>
  <c r="R32" i="97"/>
  <c r="Q32" i="97"/>
  <c r="P32" i="97"/>
  <c r="O32" i="97"/>
  <c r="N32" i="97"/>
  <c r="M32" i="97"/>
  <c r="L32" i="97"/>
  <c r="K32" i="97"/>
  <c r="J32" i="97"/>
  <c r="I32" i="97"/>
  <c r="H32" i="97"/>
  <c r="G32" i="97"/>
  <c r="F32" i="97"/>
  <c r="AK32" i="97" s="1"/>
  <c r="AL32" i="97" s="1"/>
  <c r="AK30" i="97"/>
  <c r="AL30" i="97" s="1"/>
  <c r="AL29" i="97"/>
  <c r="AK29" i="97"/>
  <c r="AK28" i="97"/>
  <c r="AL28" i="97" s="1"/>
  <c r="AL27" i="97"/>
  <c r="AK27" i="97"/>
  <c r="AK26" i="97"/>
  <c r="AK25" i="97"/>
  <c r="AL25" i="97" s="1"/>
  <c r="AK24" i="97"/>
  <c r="AL24" i="97" s="1"/>
  <c r="AL23" i="97"/>
  <c r="AK23" i="97"/>
  <c r="AK22" i="97"/>
  <c r="AL22" i="97" s="1"/>
  <c r="AL21" i="97"/>
  <c r="AK21" i="97"/>
  <c r="AK20" i="97"/>
  <c r="AK19" i="97"/>
  <c r="AL19" i="97" s="1"/>
  <c r="AK18" i="97"/>
  <c r="AL18" i="97" s="1"/>
  <c r="AL17" i="97"/>
  <c r="AK17" i="97"/>
  <c r="AK16" i="97"/>
  <c r="AL16" i="97" s="1"/>
  <c r="AL15" i="97"/>
  <c r="AK15" i="97"/>
  <c r="AK14" i="97"/>
  <c r="AK13" i="97"/>
  <c r="AL13" i="97" s="1"/>
  <c r="AK12" i="97"/>
  <c r="AL12" i="97" s="1"/>
  <c r="AL11" i="97"/>
  <c r="AK11" i="97"/>
  <c r="AI10" i="97"/>
  <c r="AH10" i="97"/>
  <c r="AG10" i="97"/>
  <c r="AF10" i="97"/>
  <c r="AE10" i="97"/>
  <c r="AD10" i="97"/>
  <c r="AC10" i="97"/>
  <c r="AB10" i="97"/>
  <c r="AA10" i="97"/>
  <c r="Z10" i="97"/>
  <c r="Y10" i="97"/>
  <c r="X10" i="97"/>
  <c r="W10" i="97"/>
  <c r="V10" i="97"/>
  <c r="U10" i="97"/>
  <c r="T10" i="97"/>
  <c r="S10" i="97"/>
  <c r="R10" i="97"/>
  <c r="Q10" i="97"/>
  <c r="P10" i="97"/>
  <c r="O10" i="97"/>
  <c r="N10" i="97"/>
  <c r="M10" i="97"/>
  <c r="L10" i="97"/>
  <c r="K10" i="97"/>
  <c r="J10" i="97"/>
  <c r="I10" i="97"/>
  <c r="H10" i="97"/>
  <c r="G10" i="97"/>
  <c r="F10" i="97"/>
  <c r="AJ10" i="97" s="1"/>
  <c r="AI9" i="97"/>
  <c r="AH9" i="97"/>
  <c r="AG9" i="97"/>
  <c r="AF9" i="97"/>
  <c r="AE9" i="97"/>
  <c r="AD9" i="97"/>
  <c r="AC9" i="97"/>
  <c r="AB9" i="97"/>
  <c r="AA9" i="97"/>
  <c r="Z9" i="97"/>
  <c r="Y9" i="97"/>
  <c r="X9" i="97"/>
  <c r="W9" i="97"/>
  <c r="V9" i="97"/>
  <c r="U9" i="97"/>
  <c r="T9" i="97"/>
  <c r="S9" i="97"/>
  <c r="R9" i="97"/>
  <c r="Q9" i="97"/>
  <c r="P9" i="97"/>
  <c r="O9" i="97"/>
  <c r="N9" i="97"/>
  <c r="M9" i="97"/>
  <c r="L9" i="97"/>
  <c r="K9" i="97"/>
  <c r="J9" i="97"/>
  <c r="I9" i="97"/>
  <c r="H9" i="97"/>
  <c r="G9" i="97"/>
  <c r="F9" i="97"/>
  <c r="AL26" i="97" s="1"/>
  <c r="AK30" i="96"/>
  <c r="AG38" i="96"/>
  <c r="AD38" i="96"/>
  <c r="AA38" i="96"/>
  <c r="X38" i="96"/>
  <c r="U38" i="96"/>
  <c r="R38" i="96"/>
  <c r="O38" i="96"/>
  <c r="L38" i="96"/>
  <c r="I38" i="96"/>
  <c r="F38" i="96"/>
  <c r="E38" i="96"/>
  <c r="D38" i="96"/>
  <c r="AJ9" i="97" l="1"/>
  <c r="AL14" i="97"/>
  <c r="AL20" i="97"/>
  <c r="AL53" i="96"/>
  <c r="AG53" i="96"/>
  <c r="AA53" i="96"/>
  <c r="U53" i="96"/>
  <c r="O53" i="96"/>
  <c r="I53" i="96"/>
  <c r="E53" i="96"/>
  <c r="C53" i="96"/>
  <c r="AJ40" i="96"/>
  <c r="I39" i="96"/>
  <c r="L39" i="96"/>
  <c r="O39" i="96"/>
  <c r="X39" i="96"/>
  <c r="AA39" i="96"/>
  <c r="AD39" i="96"/>
  <c r="AG39" i="96"/>
  <c r="E39" i="96"/>
  <c r="R39" i="96"/>
  <c r="U39" i="96"/>
  <c r="F39" i="96"/>
  <c r="AL49" i="96"/>
  <c r="AL51" i="96" s="1"/>
  <c r="AG49" i="96"/>
  <c r="AG51" i="96" s="1"/>
  <c r="AA49" i="96"/>
  <c r="AD51" i="96" s="1"/>
  <c r="U49" i="96"/>
  <c r="U52" i="96" s="1"/>
  <c r="O49" i="96"/>
  <c r="R52" i="96" s="1"/>
  <c r="I49" i="96"/>
  <c r="L52" i="96" s="1"/>
  <c r="E49" i="96"/>
  <c r="F52" i="96" s="1"/>
  <c r="C49" i="96"/>
  <c r="D52" i="96" s="1"/>
  <c r="AJ42" i="96"/>
  <c r="AJ32" i="96"/>
  <c r="AI32" i="96"/>
  <c r="AH32" i="96"/>
  <c r="AG32" i="96"/>
  <c r="AF32" i="96"/>
  <c r="AE32" i="96"/>
  <c r="AD32" i="96"/>
  <c r="AC32" i="96"/>
  <c r="AB32" i="96"/>
  <c r="AA32" i="96"/>
  <c r="Z32" i="96"/>
  <c r="Y32" i="96"/>
  <c r="X32" i="96"/>
  <c r="W32" i="96"/>
  <c r="V32" i="96"/>
  <c r="U32" i="96"/>
  <c r="T32" i="96"/>
  <c r="S32" i="96"/>
  <c r="R32" i="96"/>
  <c r="Q32" i="96"/>
  <c r="P32" i="96"/>
  <c r="O32" i="96"/>
  <c r="N32" i="96"/>
  <c r="M32" i="96"/>
  <c r="L32" i="96"/>
  <c r="K32" i="96"/>
  <c r="J32" i="96"/>
  <c r="I32" i="96"/>
  <c r="H32" i="96"/>
  <c r="G32" i="96"/>
  <c r="F32" i="96"/>
  <c r="AK29" i="96"/>
  <c r="AK28" i="96"/>
  <c r="AK27" i="96"/>
  <c r="AK26" i="96"/>
  <c r="AK25" i="96"/>
  <c r="AK24" i="96"/>
  <c r="AK23" i="96"/>
  <c r="AK22" i="96"/>
  <c r="AK21" i="96"/>
  <c r="AK20" i="96"/>
  <c r="AK19" i="96"/>
  <c r="AK18" i="96"/>
  <c r="AK17" i="96"/>
  <c r="AK16" i="96"/>
  <c r="AK15" i="96"/>
  <c r="AK14" i="96"/>
  <c r="AK13" i="96"/>
  <c r="AK12" i="96"/>
  <c r="AK11" i="96"/>
  <c r="AG10" i="96"/>
  <c r="AF10" i="96"/>
  <c r="AE10" i="96"/>
  <c r="AD10" i="96"/>
  <c r="AC10" i="96"/>
  <c r="AB10" i="96"/>
  <c r="AA10" i="96"/>
  <c r="Z10" i="96"/>
  <c r="Y10" i="96"/>
  <c r="X10" i="96"/>
  <c r="W10" i="96"/>
  <c r="V10" i="96"/>
  <c r="U10" i="96"/>
  <c r="T10" i="96"/>
  <c r="S10" i="96"/>
  <c r="R10" i="96"/>
  <c r="Q10" i="96"/>
  <c r="P10" i="96"/>
  <c r="O10" i="96"/>
  <c r="N10" i="96"/>
  <c r="M10" i="96"/>
  <c r="L10" i="96"/>
  <c r="K10" i="96"/>
  <c r="J10" i="96"/>
  <c r="I10" i="96"/>
  <c r="H10" i="96"/>
  <c r="G10" i="96"/>
  <c r="F10" i="96"/>
  <c r="AI10" i="96" s="1"/>
  <c r="AG9" i="96"/>
  <c r="AF9" i="96"/>
  <c r="AE9" i="96"/>
  <c r="AD9" i="96"/>
  <c r="AC9" i="96"/>
  <c r="AB9" i="96"/>
  <c r="AA9" i="96"/>
  <c r="Z9" i="96"/>
  <c r="Y9" i="96"/>
  <c r="X9" i="96"/>
  <c r="W9" i="96"/>
  <c r="V9" i="96"/>
  <c r="U9" i="96"/>
  <c r="T9" i="96"/>
  <c r="S9" i="96"/>
  <c r="R9" i="96"/>
  <c r="Q9" i="96"/>
  <c r="P9" i="96"/>
  <c r="O9" i="96"/>
  <c r="N9" i="96"/>
  <c r="M9" i="96"/>
  <c r="L9" i="96"/>
  <c r="K9" i="96"/>
  <c r="J9" i="96"/>
  <c r="I9" i="96"/>
  <c r="H9" i="96"/>
  <c r="G9" i="96"/>
  <c r="F9" i="96"/>
  <c r="AJ41" i="96"/>
  <c r="AL41" i="96" s="1"/>
  <c r="D39" i="96"/>
  <c r="AI9" i="96"/>
  <c r="AH10" i="96" l="1"/>
  <c r="AH9" i="96"/>
  <c r="AL30" i="96"/>
  <c r="AJ10" i="96"/>
  <c r="AK32" i="96"/>
  <c r="AL16" i="96"/>
  <c r="AL24" i="96"/>
  <c r="AL32" i="96"/>
  <c r="AJ39" i="96"/>
  <c r="AL39" i="96" s="1"/>
  <c r="C46" i="96" s="1"/>
  <c r="AL40" i="96"/>
  <c r="E46" i="96" s="1"/>
  <c r="AJ9" i="96"/>
  <c r="AL17" i="96"/>
  <c r="AL25" i="96"/>
  <c r="AL11" i="96"/>
  <c r="AL19" i="96"/>
  <c r="AL27" i="96"/>
  <c r="AL18" i="96"/>
  <c r="AL26" i="96"/>
  <c r="AL13" i="96"/>
  <c r="AL21" i="96"/>
  <c r="AL29" i="96"/>
  <c r="AL14" i="96"/>
  <c r="AL22" i="96"/>
  <c r="AG52" i="96"/>
  <c r="I52" i="96"/>
  <c r="L51" i="96"/>
  <c r="I51" i="96"/>
  <c r="F51" i="96"/>
  <c r="C52" i="96"/>
  <c r="E51" i="96"/>
  <c r="AJ52" i="96"/>
  <c r="C51" i="96"/>
  <c r="D51" i="96"/>
  <c r="R51" i="96"/>
  <c r="O51" i="96"/>
  <c r="O52" i="96"/>
  <c r="AM52" i="96"/>
  <c r="AJ51" i="96"/>
  <c r="AL52" i="96"/>
  <c r="X51" i="96"/>
  <c r="U51" i="96"/>
  <c r="X52" i="96"/>
  <c r="AA51" i="96"/>
  <c r="E52" i="96"/>
  <c r="AD52" i="96"/>
  <c r="AM51" i="96"/>
  <c r="AA52" i="96"/>
  <c r="AL12" i="96"/>
  <c r="AL20" i="96"/>
  <c r="AL28" i="96"/>
  <c r="AL15" i="96"/>
  <c r="AL23" i="96"/>
</calcChain>
</file>

<file path=xl/sharedStrings.xml><?xml version="1.0" encoding="utf-8"?>
<sst xmlns="http://schemas.openxmlformats.org/spreadsheetml/2006/main" count="355" uniqueCount="156">
  <si>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</si>
  <si>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</si>
  <si>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</si>
  <si>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</si>
  <si>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</si>
  <si>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</si>
  <si>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</si>
  <si>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</si>
  <si>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</si>
  <si>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</si>
  <si>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</si>
  <si>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</si>
  <si>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</si>
  <si>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</si>
  <si>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</si>
  <si>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</si>
  <si>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</si>
  <si>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</si>
  <si>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</si>
  <si>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</si>
  <si>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</si>
  <si>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</si>
  <si>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</si>
  <si>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</si>
  <si>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</si>
  <si>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</si>
  <si>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</si>
  <si>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</si>
  <si>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</si>
  <si>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</si>
  <si>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</si>
  <si>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</si>
  <si>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</si>
  <si>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</si>
  <si>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</si>
  <si>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</si>
  <si>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</si>
  <si>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</si>
  <si>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</si>
  <si>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</si>
  <si>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</si>
  <si>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</si>
  <si>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</si>
  <si>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</si>
  <si>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</si>
  <si>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</si>
  <si>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</si>
  <si>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</si>
  <si>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</si>
  <si>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</si>
  <si>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</si>
  <si>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</si>
  <si>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</si>
  <si>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</si>
  <si>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</si>
  <si>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</si>
  <si>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</si>
  <si>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</si>
  <si>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</si>
  <si>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</si>
  <si>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</si>
  <si>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</si>
  <si>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</si>
  <si>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</si>
  <si>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</si>
  <si>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</si>
  <si>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</si>
  <si>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</si>
  <si>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</si>
  <si>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</si>
  <si>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</si>
  <si>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</si>
  <si>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</si>
  <si>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</si>
  <si>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</si>
  <si>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</si>
  <si>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</si>
  <si>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</si>
  <si>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</si>
  <si>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</si>
  <si>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</si>
  <si>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</si>
  <si>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</si>
  <si>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</si>
  <si>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</si>
  <si>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</si>
  <si>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</si>
  <si>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</si>
  <si>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</si>
  <si>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</si>
  <si>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</si>
  <si>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</si>
  <si>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</si>
  <si>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</si>
  <si>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</si>
  <si>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</si>
  <si>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</si>
  <si>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</si>
  <si>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</si>
  <si>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</si>
  <si>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</si>
  <si>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</si>
  <si>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</si>
  <si>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</si>
  <si>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</si>
  <si>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</si>
  <si>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</si>
  <si>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</si>
  <si>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</si>
  <si>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</si>
  <si>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</si>
  <si>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</si>
  <si>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</si>
  <si>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</si>
  <si>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</si>
  <si>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</si>
  <si>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</si>
  <si>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</si>
  <si>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</si>
  <si>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</si>
  <si>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</si>
  <si>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</si>
  <si>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</si>
  <si>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</si>
  <si>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 xml:space="preserve"> 宿泊型自立訓練の利用者</t>
    <rPh sb="1" eb="4">
      <t>シュクハクガタ</t>
    </rPh>
    <rPh sb="4" eb="8">
      <t>ジリツクンレン</t>
    </rPh>
    <rPh sb="9" eb="12">
      <t>リヨウシャ</t>
    </rPh>
    <phoneticPr fontId="7"/>
  </si>
  <si>
    <t xml:space="preserve"> 宿泊型自立訓練以外の
 利用者</t>
    <rPh sb="1" eb="4">
      <t>シュクハクガタ</t>
    </rPh>
    <rPh sb="4" eb="8">
      <t>ジリツクンレン</t>
    </rPh>
    <rPh sb="8" eb="10">
      <t>イガイ</t>
    </rPh>
    <rPh sb="13" eb="16">
      <t>リヨウシャ</t>
    </rPh>
    <phoneticPr fontId="7"/>
  </si>
  <si>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</si>
  <si>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</si>
  <si>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</si>
  <si>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</si>
  <si>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</si>
  <si>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</si>
  <si>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</si>
  <si>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</si>
  <si>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</si>
  <si>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</si>
  <si>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</si>
  <si>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</si>
  <si>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</si>
  <si>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</si>
  <si>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</si>
  <si>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</si>
  <si>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</si>
  <si>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</si>
  <si>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</si>
  <si>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</si>
  <si>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</si>
  <si>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</si>
  <si>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</si>
  <si>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</si>
  <si>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</si>
  <si>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</si>
  <si>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 xml:space="preserve"> 　　 保有資格を全て記入するのではなく、人員基準・加配加算上、求められる資格等を入力してください。</t>
    <phoneticPr fontId="1"/>
  </si>
  <si>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</si>
  <si>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</si>
  <si>
    <t>！申請するサービス類型を選択してください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</si>
</sst>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39">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176" fontId="5" fillId="0" borderId="11" xfId="7" applyNumberFormat="1" applyFont="1" applyFill="1" applyBorder="1" applyAlignment="1">
      <alignment vertical="center"/>
    </xf>
    <xf numFmtId="176" fontId="5" fillId="0" borderId="5" xfId="7" applyNumberFormat="1" applyFont="1" applyFill="1" applyBorder="1" applyAlignment="1">
      <alignment vertical="center"/>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179" fontId="5" fillId="0" borderId="5" xfId="7" applyNumberFormat="1" applyFont="1" applyFill="1" applyBorder="1" applyAlignment="1">
      <alignment horizontal="center" vertical="center"/>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0" borderId="5" xfId="7" applyFont="1" applyBorder="1" applyAlignment="1">
      <alignment vertical="center"/>
    </xf>
    <xf numFmtId="0" fontId="5" fillId="0" borderId="5" xfId="7" applyFont="1" applyBorder="1" applyAlignment="1">
      <alignment horizontal="center"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0" fontId="5" fillId="0" borderId="8" xfId="7" applyFont="1" applyBorder="1" applyAlignment="1">
      <alignment horizontal="center" vertical="center"/>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4" borderId="5" xfId="7" applyFont="1" applyFill="1" applyBorder="1" applyAlignment="1" applyProtection="1">
      <alignment vertical="center"/>
      <protection locked="0"/>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5" fillId="3" borderId="5" xfId="7" applyFont="1" applyFill="1" applyBorder="1" applyAlignment="1" applyProtection="1">
      <alignment horizontal="right" vertical="center"/>
      <protection locked="0"/>
    </xf>
    <xf numFmtId="0" fontId="5" fillId="0" borderId="5" xfId="7" applyFont="1" applyFill="1" applyBorder="1" applyAlignment="1">
      <alignment vertical="center"/>
    </xf>
    <xf numFmtId="0" fontId="5" fillId="0" borderId="5" xfId="7" applyFont="1" applyFill="1" applyBorder="1" applyAlignment="1">
      <alignment horizontal="right" vertical="center"/>
    </xf>
    <xf numFmtId="179" fontId="5" fillId="0" borderId="5" xfId="7" applyNumberFormat="1" applyFont="1" applyFill="1" applyBorder="1" applyAlignment="1">
      <alignment horizontal="center" vertical="center"/>
    </xf>
    <xf numFmtId="0" fontId="5" fillId="0" borderId="5" xfId="7" applyFont="1" applyFill="1" applyBorder="1" applyAlignment="1">
      <alignment horizontal="center" vertical="center"/>
    </xf>
    <xf numFmtId="0" fontId="5" fillId="0" borderId="5" xfId="7" applyFont="1" applyFill="1" applyBorder="1" applyAlignment="1">
      <alignment horizontal="left" vertical="center"/>
    </xf>
    <xf numFmtId="0" fontId="2" fillId="0" borderId="5" xfId="7" applyFont="1" applyFill="1" applyBorder="1" applyAlignment="1" applyProtection="1">
      <alignment vertical="center"/>
      <protection locked="0"/>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0" fontId="5" fillId="0" borderId="5" xfId="3" applyFont="1" applyBorder="1" applyAlignment="1">
      <alignment horizontal="center" vertical="center" wrapText="1"/>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Border="1">
      <alignment vertical="center"/>
    </xf>
    <xf numFmtId="0" fontId="5" fillId="0" borderId="5" xfId="7" applyFont="1" applyFill="1" applyBorder="1" applyAlignment="1">
      <alignment horizontal="left" vertical="center" wrapText="1"/>
    </xf>
    <xf numFmtId="0" fontId="5" fillId="0" borderId="5" xfId="3" applyFont="1" applyBorder="1" applyAlignment="1">
      <alignment horizontal="center" vertical="center"/>
    </xf>
    <xf numFmtId="0" fontId="5" fillId="0" borderId="5" xfId="7" applyFont="1" applyFill="1" applyBorder="1" applyAlignment="1">
      <alignment horizontal="center" vertical="center" wrapText="1"/>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Q82"/>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4.75" style="3" customWidth="1"/>
    <col min="3" max="3" width="6.58203125" style="1" customWidth="1"/>
    <col min="4" max="5" width="7.58203125" style="1" customWidth="1"/>
    <col min="6" max="36" width="2.58203125" style="1" customWidth="1"/>
    <col min="37" max="37" width="6.58203125" style="1" customWidth="1"/>
    <col min="38" max="38" width="7.5" style="1" customWidth="1"/>
    <col min="39" max="39" width="7.58203125" style="1" customWidth="1"/>
    <col min="40" max="40" width="5.58203125" style="1" customWidth="1"/>
    <col min="41" max="16384" width="8.25" style="1"/>
  </cols>
  <sheetData>
    <row r="1" spans="1:40" ht="20.149999999999999"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93" t="s">
        <v>114</v>
      </c>
      <c r="AL1" s="93"/>
      <c r="AM1" s="93"/>
      <c r="AN1" s="93"/>
    </row>
    <row r="2" spans="1:40" ht="18" customHeight="1" x14ac:dyDescent="0.55000000000000004">
      <c r="A2" s="4"/>
      <c r="B2" s="7"/>
      <c r="C2" s="7"/>
      <c r="D2" s="7"/>
      <c r="E2" s="7"/>
      <c r="F2" s="7"/>
      <c r="G2" s="7"/>
      <c r="H2" s="7"/>
      <c r="I2" s="7"/>
      <c r="J2" s="7"/>
      <c r="K2" s="41"/>
      <c r="L2" s="41"/>
      <c r="M2" s="94">
        <v>2025</v>
      </c>
      <c r="N2" s="94"/>
      <c r="O2" s="94"/>
      <c r="P2" s="94"/>
      <c r="Q2" s="95" t="s">
        <v>60</v>
      </c>
      <c r="R2" s="95"/>
      <c r="S2" s="94">
        <v>4</v>
      </c>
      <c r="T2" s="94"/>
      <c r="U2" s="95" t="s">
        <v>61</v>
      </c>
      <c r="V2" s="95"/>
      <c r="W2" s="7"/>
      <c r="X2" s="7"/>
      <c r="Y2" s="7"/>
      <c r="Z2" s="32"/>
      <c r="AA2" s="32"/>
      <c r="AC2" s="27"/>
      <c r="AD2" s="7"/>
      <c r="AE2" s="7"/>
      <c r="AF2" s="7"/>
      <c r="AG2" s="7"/>
      <c r="AH2" s="7"/>
      <c r="AI2" s="27" t="s">
        <v>66</v>
      </c>
      <c r="AJ2" s="27"/>
      <c r="AK2" s="96"/>
      <c r="AL2" s="96"/>
      <c r="AM2" s="96"/>
      <c r="AN2" s="96"/>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7"/>
      <c r="AL3" s="97"/>
      <c r="AM3" s="97"/>
      <c r="AN3" s="97"/>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7"/>
      <c r="AL4" s="97"/>
      <c r="AM4" s="97"/>
      <c r="AN4" s="97"/>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98"/>
      <c r="AI5" s="98"/>
      <c r="AJ5" s="98"/>
      <c r="AK5" s="34" t="s">
        <v>67</v>
      </c>
      <c r="AL5" s="57"/>
      <c r="AM5" s="34" t="s">
        <v>68</v>
      </c>
      <c r="AN5" s="32"/>
    </row>
    <row r="6" spans="1:40" ht="10" customHeight="1" x14ac:dyDescent="0.55000000000000004">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x14ac:dyDescent="0.55000000000000004">
      <c r="A7" s="99" t="s">
        <v>63</v>
      </c>
      <c r="B7" s="100" t="s">
        <v>72</v>
      </c>
      <c r="C7" s="101" t="s">
        <v>73</v>
      </c>
      <c r="D7" s="100" t="s">
        <v>74</v>
      </c>
      <c r="E7" s="104" t="s">
        <v>75</v>
      </c>
      <c r="F7" s="105" t="s">
        <v>107</v>
      </c>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6" t="s">
        <v>108</v>
      </c>
      <c r="AL7" s="108" t="s">
        <v>109</v>
      </c>
      <c r="AM7" s="109" t="s">
        <v>110</v>
      </c>
      <c r="AN7" s="109"/>
    </row>
    <row r="8" spans="1:40" ht="15" customHeight="1" x14ac:dyDescent="0.55000000000000004">
      <c r="A8" s="99"/>
      <c r="B8" s="100"/>
      <c r="C8" s="102"/>
      <c r="D8" s="100"/>
      <c r="E8" s="104"/>
      <c r="F8" s="100" t="s">
        <v>14</v>
      </c>
      <c r="G8" s="100"/>
      <c r="H8" s="100"/>
      <c r="I8" s="100"/>
      <c r="J8" s="100"/>
      <c r="K8" s="100"/>
      <c r="L8" s="100"/>
      <c r="M8" s="100" t="s">
        <v>15</v>
      </c>
      <c r="N8" s="100"/>
      <c r="O8" s="100"/>
      <c r="P8" s="100"/>
      <c r="Q8" s="100"/>
      <c r="R8" s="100"/>
      <c r="S8" s="100"/>
      <c r="T8" s="100" t="s">
        <v>16</v>
      </c>
      <c r="U8" s="100"/>
      <c r="V8" s="100"/>
      <c r="W8" s="100"/>
      <c r="X8" s="100"/>
      <c r="Y8" s="100"/>
      <c r="Z8" s="100"/>
      <c r="AA8" s="100" t="s">
        <v>17</v>
      </c>
      <c r="AB8" s="100"/>
      <c r="AC8" s="100"/>
      <c r="AD8" s="100"/>
      <c r="AE8" s="100"/>
      <c r="AF8" s="100"/>
      <c r="AG8" s="100"/>
      <c r="AH8" s="100" t="s">
        <v>20</v>
      </c>
      <c r="AI8" s="100"/>
      <c r="AJ8" s="100"/>
      <c r="AK8" s="106"/>
      <c r="AL8" s="108"/>
      <c r="AM8" s="109"/>
      <c r="AN8" s="109"/>
    </row>
    <row r="9" spans="1:40" ht="15" customHeight="1" x14ac:dyDescent="0.55000000000000004">
      <c r="A9" s="99"/>
      <c r="B9" s="100"/>
      <c r="C9" s="102"/>
      <c r="D9" s="100"/>
      <c r="E9" s="104"/>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06"/>
      <c r="AL9" s="108"/>
      <c r="AM9" s="109"/>
      <c r="AN9" s="109"/>
    </row>
    <row r="10" spans="1:40" ht="15" customHeight="1" x14ac:dyDescent="0.55000000000000004">
      <c r="A10" s="99"/>
      <c r="B10" s="100"/>
      <c r="C10" s="103"/>
      <c r="D10" s="100"/>
      <c r="E10" s="104"/>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06"/>
      <c r="AL10" s="108"/>
      <c r="AM10" s="109"/>
      <c r="AN10" s="109"/>
    </row>
    <row r="11" spans="1:40" ht="18" customHeight="1" x14ac:dyDescent="0.55000000000000004">
      <c r="A11" s="19">
        <v>1</v>
      </c>
      <c r="B11" s="58" t="s">
        <v>25</v>
      </c>
      <c r="C11" s="59"/>
      <c r="D11" s="60"/>
      <c r="E11" s="61"/>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15">
        <f>+SUM(F11:AJ11)</f>
        <v>0</v>
      </c>
      <c r="AL11" s="16">
        <f>IF($AK$3="４週",AK11/4,AK11/(DAY(EOMONTH($F$9,0))/7))</f>
        <v>0</v>
      </c>
      <c r="AM11" s="107"/>
      <c r="AN11" s="107"/>
    </row>
    <row r="12" spans="1:40" ht="18" customHeight="1" x14ac:dyDescent="0.55000000000000004">
      <c r="A12" s="19">
        <v>2</v>
      </c>
      <c r="B12" s="58" t="s">
        <v>25</v>
      </c>
      <c r="C12" s="59"/>
      <c r="D12" s="60"/>
      <c r="E12" s="61"/>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15">
        <f t="shared" ref="AK12:AK32" si="0">+SUM(F12:AJ12)</f>
        <v>0</v>
      </c>
      <c r="AL12" s="16">
        <f t="shared" ref="AL12:AL29" si="1">IF($AK$3="４週",AK12/4,AK12/(DAY(EOMONTH($F$9,0))/7))</f>
        <v>0</v>
      </c>
      <c r="AM12" s="107"/>
      <c r="AN12" s="107"/>
    </row>
    <row r="13" spans="1:40" ht="18" customHeight="1" x14ac:dyDescent="0.55000000000000004">
      <c r="A13" s="19">
        <v>3</v>
      </c>
      <c r="B13" s="58"/>
      <c r="C13" s="59"/>
      <c r="D13" s="60"/>
      <c r="E13" s="61"/>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15">
        <f t="shared" si="0"/>
        <v>0</v>
      </c>
      <c r="AL13" s="16">
        <f t="shared" si="1"/>
        <v>0</v>
      </c>
      <c r="AM13" s="107"/>
      <c r="AN13" s="107"/>
    </row>
    <row r="14" spans="1:40" ht="18" customHeight="1" x14ac:dyDescent="0.55000000000000004">
      <c r="A14" s="19">
        <v>4</v>
      </c>
      <c r="B14" s="58"/>
      <c r="C14" s="59"/>
      <c r="D14" s="60"/>
      <c r="E14" s="61"/>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15">
        <f t="shared" si="0"/>
        <v>0</v>
      </c>
      <c r="AL14" s="16">
        <f t="shared" si="1"/>
        <v>0</v>
      </c>
      <c r="AM14" s="107"/>
      <c r="AN14" s="107"/>
    </row>
    <row r="15" spans="1:40" ht="18" customHeight="1" x14ac:dyDescent="0.55000000000000004">
      <c r="A15" s="19">
        <v>5</v>
      </c>
      <c r="B15" s="58"/>
      <c r="C15" s="59"/>
      <c r="D15" s="60"/>
      <c r="E15" s="61"/>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15">
        <f t="shared" si="0"/>
        <v>0</v>
      </c>
      <c r="AL15" s="16">
        <f t="shared" si="1"/>
        <v>0</v>
      </c>
      <c r="AM15" s="107"/>
      <c r="AN15" s="107"/>
    </row>
    <row r="16" spans="1:40" ht="18" customHeight="1" x14ac:dyDescent="0.55000000000000004">
      <c r="A16" s="19">
        <v>6</v>
      </c>
      <c r="B16" s="58"/>
      <c r="C16" s="59"/>
      <c r="D16" s="60"/>
      <c r="E16" s="61"/>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15">
        <f t="shared" si="0"/>
        <v>0</v>
      </c>
      <c r="AL16" s="16">
        <f t="shared" si="1"/>
        <v>0</v>
      </c>
      <c r="AM16" s="107"/>
      <c r="AN16" s="107"/>
    </row>
    <row r="17" spans="1:40" ht="18" customHeight="1" x14ac:dyDescent="0.55000000000000004">
      <c r="A17" s="19">
        <v>7</v>
      </c>
      <c r="B17" s="58"/>
      <c r="C17" s="59"/>
      <c r="D17" s="60"/>
      <c r="E17" s="61"/>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15">
        <f t="shared" si="0"/>
        <v>0</v>
      </c>
      <c r="AL17" s="16">
        <f t="shared" si="1"/>
        <v>0</v>
      </c>
      <c r="AM17" s="107"/>
      <c r="AN17" s="107"/>
    </row>
    <row r="18" spans="1:40" ht="18" customHeight="1" x14ac:dyDescent="0.55000000000000004">
      <c r="A18" s="19">
        <v>8</v>
      </c>
      <c r="B18" s="58"/>
      <c r="C18" s="59"/>
      <c r="D18" s="60"/>
      <c r="E18" s="61"/>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15">
        <f t="shared" si="0"/>
        <v>0</v>
      </c>
      <c r="AL18" s="16">
        <f t="shared" si="1"/>
        <v>0</v>
      </c>
      <c r="AM18" s="107"/>
      <c r="AN18" s="107"/>
    </row>
    <row r="19" spans="1:40" ht="18" customHeight="1" x14ac:dyDescent="0.55000000000000004">
      <c r="A19" s="19">
        <v>9</v>
      </c>
      <c r="B19" s="58"/>
      <c r="C19" s="59"/>
      <c r="D19" s="60"/>
      <c r="E19" s="61"/>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15">
        <f t="shared" si="0"/>
        <v>0</v>
      </c>
      <c r="AL19" s="16">
        <f t="shared" si="1"/>
        <v>0</v>
      </c>
      <c r="AM19" s="107"/>
      <c r="AN19" s="107"/>
    </row>
    <row r="20" spans="1:40" ht="18" customHeight="1" x14ac:dyDescent="0.55000000000000004">
      <c r="A20" s="19">
        <v>10</v>
      </c>
      <c r="B20" s="58"/>
      <c r="C20" s="59"/>
      <c r="D20" s="60"/>
      <c r="E20" s="61"/>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15">
        <f t="shared" si="0"/>
        <v>0</v>
      </c>
      <c r="AL20" s="16">
        <f t="shared" si="1"/>
        <v>0</v>
      </c>
      <c r="AM20" s="107"/>
      <c r="AN20" s="107"/>
    </row>
    <row r="21" spans="1:40" ht="18" customHeight="1" x14ac:dyDescent="0.55000000000000004">
      <c r="A21" s="19">
        <v>11</v>
      </c>
      <c r="B21" s="58"/>
      <c r="C21" s="59"/>
      <c r="D21" s="60"/>
      <c r="E21" s="61"/>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15">
        <f t="shared" si="0"/>
        <v>0</v>
      </c>
      <c r="AL21" s="16">
        <f t="shared" si="1"/>
        <v>0</v>
      </c>
      <c r="AM21" s="107"/>
      <c r="AN21" s="107"/>
    </row>
    <row r="22" spans="1:40" ht="18" customHeight="1" x14ac:dyDescent="0.55000000000000004">
      <c r="A22" s="19">
        <v>12</v>
      </c>
      <c r="B22" s="58"/>
      <c r="C22" s="59"/>
      <c r="D22" s="60"/>
      <c r="E22" s="61"/>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15">
        <f t="shared" si="0"/>
        <v>0</v>
      </c>
      <c r="AL22" s="16">
        <f t="shared" si="1"/>
        <v>0</v>
      </c>
      <c r="AM22" s="107"/>
      <c r="AN22" s="107"/>
    </row>
    <row r="23" spans="1:40" ht="18" customHeight="1" x14ac:dyDescent="0.55000000000000004">
      <c r="A23" s="19">
        <v>13</v>
      </c>
      <c r="B23" s="58"/>
      <c r="C23" s="59"/>
      <c r="D23" s="60"/>
      <c r="E23" s="61"/>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15">
        <f t="shared" si="0"/>
        <v>0</v>
      </c>
      <c r="AL23" s="16">
        <f t="shared" si="1"/>
        <v>0</v>
      </c>
      <c r="AM23" s="107"/>
      <c r="AN23" s="107"/>
    </row>
    <row r="24" spans="1:40" ht="18" customHeight="1" x14ac:dyDescent="0.55000000000000004">
      <c r="A24" s="19">
        <v>14</v>
      </c>
      <c r="B24" s="58"/>
      <c r="C24" s="59"/>
      <c r="D24" s="60"/>
      <c r="E24" s="61"/>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15">
        <f t="shared" si="0"/>
        <v>0</v>
      </c>
      <c r="AL24" s="16">
        <f t="shared" si="1"/>
        <v>0</v>
      </c>
      <c r="AM24" s="107"/>
      <c r="AN24" s="107"/>
    </row>
    <row r="25" spans="1:40" ht="18" customHeight="1" x14ac:dyDescent="0.55000000000000004">
      <c r="A25" s="19">
        <v>15</v>
      </c>
      <c r="B25" s="58"/>
      <c r="C25" s="59"/>
      <c r="D25" s="60"/>
      <c r="E25" s="61"/>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15">
        <f t="shared" si="0"/>
        <v>0</v>
      </c>
      <c r="AL25" s="16">
        <f t="shared" si="1"/>
        <v>0</v>
      </c>
      <c r="AM25" s="107"/>
      <c r="AN25" s="107"/>
    </row>
    <row r="26" spans="1:40" ht="18" customHeight="1" x14ac:dyDescent="0.55000000000000004">
      <c r="A26" s="19">
        <v>16</v>
      </c>
      <c r="B26" s="58"/>
      <c r="C26" s="59"/>
      <c r="D26" s="60"/>
      <c r="E26" s="61"/>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15">
        <f t="shared" si="0"/>
        <v>0</v>
      </c>
      <c r="AL26" s="16">
        <f t="shared" si="1"/>
        <v>0</v>
      </c>
      <c r="AM26" s="107"/>
      <c r="AN26" s="107"/>
    </row>
    <row r="27" spans="1:40" ht="18" customHeight="1" x14ac:dyDescent="0.55000000000000004">
      <c r="A27" s="19">
        <v>17</v>
      </c>
      <c r="B27" s="58"/>
      <c r="C27" s="59"/>
      <c r="D27" s="60"/>
      <c r="E27" s="61"/>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15">
        <f t="shared" si="0"/>
        <v>0</v>
      </c>
      <c r="AL27" s="16">
        <f t="shared" si="1"/>
        <v>0</v>
      </c>
      <c r="AM27" s="107"/>
      <c r="AN27" s="107"/>
    </row>
    <row r="28" spans="1:40" ht="18" customHeight="1" x14ac:dyDescent="0.55000000000000004">
      <c r="A28" s="19">
        <v>18</v>
      </c>
      <c r="B28" s="58"/>
      <c r="C28" s="59"/>
      <c r="D28" s="60"/>
      <c r="E28" s="61"/>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15">
        <f t="shared" si="0"/>
        <v>0</v>
      </c>
      <c r="AL28" s="16">
        <f t="shared" si="1"/>
        <v>0</v>
      </c>
      <c r="AM28" s="107"/>
      <c r="AN28" s="107"/>
    </row>
    <row r="29" spans="1:40" ht="18" customHeight="1" x14ac:dyDescent="0.55000000000000004">
      <c r="A29" s="19">
        <v>19</v>
      </c>
      <c r="B29" s="58"/>
      <c r="C29" s="59"/>
      <c r="D29" s="60"/>
      <c r="E29" s="61"/>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15">
        <f t="shared" si="0"/>
        <v>0</v>
      </c>
      <c r="AL29" s="16">
        <f t="shared" si="1"/>
        <v>0</v>
      </c>
      <c r="AM29" s="107"/>
      <c r="AN29" s="107"/>
    </row>
    <row r="30" spans="1:40" ht="18" customHeight="1" x14ac:dyDescent="0.55000000000000004">
      <c r="A30" s="136">
        <v>20</v>
      </c>
      <c r="B30" s="58"/>
      <c r="C30" s="59"/>
      <c r="D30" s="60"/>
      <c r="E30" s="61"/>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137">
        <f t="shared" ref="AK30:AK31" si="2">+SUM(F30:AJ30)</f>
        <v>0</v>
      </c>
      <c r="AL30" s="138">
        <f t="shared" ref="AL30:AL31" si="3">IF($AK$3="４週",AK30/4,AK30/(DAY(EOMONTH($F$9,0))/7))</f>
        <v>0</v>
      </c>
      <c r="AM30" s="107"/>
      <c r="AN30" s="107"/>
    </row>
    <row r="31" spans="1:40" s="13" customFormat="1" ht="18" customHeight="1" x14ac:dyDescent="0.55000000000000004">
      <c r="A31" s="69"/>
      <c r="B31" s="72"/>
      <c r="C31" s="73"/>
      <c r="D31" s="74"/>
      <c r="E31" s="75"/>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15">
        <f t="shared" si="2"/>
        <v>0</v>
      </c>
      <c r="AL31" s="16">
        <f t="shared" si="3"/>
        <v>0</v>
      </c>
      <c r="AM31" s="116"/>
      <c r="AN31" s="116"/>
    </row>
    <row r="32" spans="1:40" ht="18" customHeight="1" x14ac:dyDescent="0.55000000000000004">
      <c r="A32" s="104" t="s">
        <v>4</v>
      </c>
      <c r="B32" s="117"/>
      <c r="C32" s="117"/>
      <c r="D32" s="117"/>
      <c r="E32" s="117"/>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18"/>
      <c r="AN32" s="118"/>
    </row>
    <row r="33" spans="1:43" ht="18" customHeight="1" x14ac:dyDescent="0.55000000000000004">
      <c r="A33" s="117" t="s">
        <v>6</v>
      </c>
      <c r="B33" s="117"/>
      <c r="C33" s="117"/>
      <c r="D33" s="117"/>
      <c r="E33" s="119"/>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17"/>
      <c r="AL33" s="18"/>
      <c r="AM33" s="118"/>
      <c r="AN33" s="118"/>
    </row>
    <row r="34" spans="1:43" s="13" customFormat="1" ht="15" customHeight="1" x14ac:dyDescent="0.55000000000000004">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x14ac:dyDescent="0.55000000000000004">
      <c r="A35" s="56"/>
      <c r="B35" s="56"/>
      <c r="C35" s="56"/>
      <c r="D35" s="56"/>
      <c r="E35" s="56"/>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6"/>
      <c r="AL35" s="56"/>
      <c r="AM35" s="12"/>
    </row>
    <row r="36" spans="1:43" s="13" customFormat="1" ht="15" customHeight="1" x14ac:dyDescent="0.55000000000000004">
      <c r="A36" s="56"/>
      <c r="B36" s="56"/>
      <c r="C36" s="56"/>
      <c r="D36" s="56"/>
      <c r="E36" s="56"/>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6"/>
      <c r="AL36" s="56"/>
      <c r="AM36" s="12"/>
    </row>
    <row r="37" spans="1:43" s="13" customFormat="1" ht="21" customHeight="1" x14ac:dyDescent="0.55000000000000004">
      <c r="A37" s="44" t="s">
        <v>116</v>
      </c>
      <c r="B37" s="10"/>
      <c r="C37" s="10"/>
      <c r="D37" s="10"/>
      <c r="E37" s="10"/>
      <c r="F37" s="10"/>
      <c r="G37" s="11"/>
      <c r="H37" s="11"/>
      <c r="I37" s="11"/>
      <c r="J37" s="11"/>
      <c r="K37" s="11"/>
      <c r="L37" s="11"/>
      <c r="M37" s="11"/>
      <c r="N37" s="11"/>
      <c r="O37" s="11"/>
      <c r="AM37" s="10"/>
      <c r="AN37" s="12"/>
    </row>
    <row r="38" spans="1:43" s="13" customFormat="1" ht="25" customHeight="1" x14ac:dyDescent="0.55000000000000004">
      <c r="A38" s="114"/>
      <c r="B38" s="114"/>
      <c r="C38" s="114"/>
      <c r="D38" s="64">
        <f>IF(S2=1,1,IF(S2=2,2,IF(S2=3,3,IF(S2=4,4,IF(S2=5,5,IF(S2=6,6,IF(S2=7,7,IF(S2=8,8,IF(S2=9,9,IF(S2=10,10,IF(S2=11,11,IF(S2=12,12,S2-12))))))))))))</f>
        <v>4</v>
      </c>
      <c r="E38" s="64">
        <f>IF(S2=1,2,IF(S2=2,3,IF(S2=3,4,IF(S2=4,5,IF(S2=5,6,IF(S2=6,7,IF(S2=7,8,IF(S2=8,9,IF(S2=9,10,IF(S2=10,11,IF(S2=11,12,S2-11)))))))))))</f>
        <v>5</v>
      </c>
      <c r="F38" s="113">
        <f>IF(S2=1,3,IF(S2=2,4,IF(S2=3,5,IF(S2=4,6,IF(S2=5,7,IF(S2=6,8,IF(S2=7,9,IF(S2=8,10,IF(S2=9,11,IF(S2=10,12,S2-10))))))))))</f>
        <v>6</v>
      </c>
      <c r="G38" s="113"/>
      <c r="H38" s="113"/>
      <c r="I38" s="113">
        <f>IF(S2=1,4,IF(S2=2,5,IF(S2=3,6,IF(S2=4,7,IF(S2=5,8,IF(S2=6,9,IF(S2=7,10,IF(S2=8,11,IF(S2=9,12,S2-9)))))))))</f>
        <v>7</v>
      </c>
      <c r="J38" s="113"/>
      <c r="K38" s="113"/>
      <c r="L38" s="113">
        <f>IF(S2=1,5,IF(S2=2,6,IF(S2=3,7,IF(S2=4,8,IF(S2=5,9,IF(S2=6,10,IF(S2=7,11,IF(S2=8,12,S2-8))))))))</f>
        <v>8</v>
      </c>
      <c r="M38" s="113"/>
      <c r="N38" s="113"/>
      <c r="O38" s="113">
        <f>IF(S2=1,6,IF(S2=2,7,IF(S2=3,8,IF(S2=4,9,IF(S2=5,10,IF(S2=6,11,IF(S2=7,12,S2-7)))))))</f>
        <v>9</v>
      </c>
      <c r="P38" s="113"/>
      <c r="Q38" s="113"/>
      <c r="R38" s="113">
        <f>IF(S2=1,7,IF(S2=2,8,IF(S2=3,9,IF(S2=4,10,IF(S2=5,11,IF(S2=6,12,S2-6))))))</f>
        <v>10</v>
      </c>
      <c r="S38" s="113"/>
      <c r="T38" s="113"/>
      <c r="U38" s="113">
        <f>IF(S2=1,8,IF(S2=2,9,IF(S2=3,10,IF(S2=4,11,IF(S2=5,12,S2-5)))))</f>
        <v>11</v>
      </c>
      <c r="V38" s="113"/>
      <c r="W38" s="113"/>
      <c r="X38" s="113">
        <f>IF(S2=1,9,IF(S2=2,10,IF(S2=3,11,IF(S2=4,12,S2-4))))</f>
        <v>12</v>
      </c>
      <c r="Y38" s="113"/>
      <c r="Z38" s="113"/>
      <c r="AA38" s="113">
        <f>IF(S2=1,10,IF(S2=2,11,IF(S2=3,12,S2-3)))</f>
        <v>1</v>
      </c>
      <c r="AB38" s="113"/>
      <c r="AC38" s="113"/>
      <c r="AD38" s="113">
        <f>IF(S2=1,11,IF(S2=2,12,S2-2))</f>
        <v>2</v>
      </c>
      <c r="AE38" s="113"/>
      <c r="AF38" s="113"/>
      <c r="AG38" s="113">
        <f>IF(S2=1,12,S2-1)</f>
        <v>3</v>
      </c>
      <c r="AH38" s="113"/>
      <c r="AI38" s="113"/>
      <c r="AJ38" s="114" t="s">
        <v>64</v>
      </c>
      <c r="AK38" s="114"/>
      <c r="AL38" s="50" t="s">
        <v>119</v>
      </c>
      <c r="AM38"/>
      <c r="AN38"/>
      <c r="AO38"/>
      <c r="AP38"/>
      <c r="AQ38"/>
    </row>
    <row r="39" spans="1:43" s="13" customFormat="1" ht="25" customHeight="1" x14ac:dyDescent="0.55000000000000004">
      <c r="A39" s="115" t="s">
        <v>122</v>
      </c>
      <c r="B39" s="115"/>
      <c r="C39" s="115"/>
      <c r="D39" s="51">
        <f>SUM(D40:D41)</f>
        <v>0</v>
      </c>
      <c r="E39" s="51">
        <f>SUM(E40:E41)</f>
        <v>0</v>
      </c>
      <c r="F39" s="112">
        <f>SUM(F40:H41)</f>
        <v>0</v>
      </c>
      <c r="G39" s="112"/>
      <c r="H39" s="112"/>
      <c r="I39" s="112">
        <f>SUM(I40:K41)</f>
        <v>0</v>
      </c>
      <c r="J39" s="112"/>
      <c r="K39" s="112"/>
      <c r="L39" s="112">
        <f>SUM(L40:N41)</f>
        <v>0</v>
      </c>
      <c r="M39" s="112"/>
      <c r="N39" s="112"/>
      <c r="O39" s="112">
        <f>SUM(O40:Q41)</f>
        <v>0</v>
      </c>
      <c r="P39" s="112"/>
      <c r="Q39" s="112"/>
      <c r="R39" s="112">
        <f>SUM(R40:T41)</f>
        <v>0</v>
      </c>
      <c r="S39" s="112"/>
      <c r="T39" s="112"/>
      <c r="U39" s="112">
        <f>SUM(U40:W41)</f>
        <v>0</v>
      </c>
      <c r="V39" s="112"/>
      <c r="W39" s="112"/>
      <c r="X39" s="112">
        <f>SUM(X40:Z41)</f>
        <v>0</v>
      </c>
      <c r="Y39" s="112"/>
      <c r="Z39" s="112"/>
      <c r="AA39" s="112">
        <f>SUM(AA40:AC41)</f>
        <v>0</v>
      </c>
      <c r="AB39" s="112"/>
      <c r="AC39" s="112"/>
      <c r="AD39" s="112">
        <f>SUM(AD40:AF41)</f>
        <v>0</v>
      </c>
      <c r="AE39" s="112"/>
      <c r="AF39" s="112"/>
      <c r="AG39" s="112">
        <f>SUM(AG40:AI41)</f>
        <v>0</v>
      </c>
      <c r="AH39" s="112"/>
      <c r="AI39" s="112"/>
      <c r="AJ39" s="111">
        <f>SUM(D39:AI39)</f>
        <v>0</v>
      </c>
      <c r="AK39" s="111"/>
      <c r="AL39" s="53" t="e">
        <f>ROUNDUP(AJ39/AJ42,1)</f>
        <v>#DIV/0!</v>
      </c>
      <c r="AM39"/>
      <c r="AN39"/>
      <c r="AO39"/>
      <c r="AP39"/>
      <c r="AQ39"/>
    </row>
    <row r="40" spans="1:43" s="13" customFormat="1" ht="25" customHeight="1" x14ac:dyDescent="0.55000000000000004">
      <c r="A40" s="128" t="s">
        <v>125</v>
      </c>
      <c r="B40" s="128"/>
      <c r="C40" s="128"/>
      <c r="D40" s="63"/>
      <c r="E40" s="63"/>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1">
        <f>SUM(D40:AI40)</f>
        <v>0</v>
      </c>
      <c r="AK40" s="111"/>
      <c r="AL40" s="53" t="e">
        <f>ROUNDUP(AJ40/AJ42,1)</f>
        <v>#DIV/0!</v>
      </c>
      <c r="AM40"/>
      <c r="AN40"/>
      <c r="AO40"/>
      <c r="AP40"/>
      <c r="AQ40"/>
    </row>
    <row r="41" spans="1:43" s="13" customFormat="1" ht="25" customHeight="1" x14ac:dyDescent="0.55000000000000004">
      <c r="A41" s="128" t="s">
        <v>124</v>
      </c>
      <c r="B41" s="128"/>
      <c r="C41" s="128"/>
      <c r="D41" s="63"/>
      <c r="E41" s="63"/>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1">
        <f>SUM(D41:AI41)</f>
        <v>0</v>
      </c>
      <c r="AK41" s="111"/>
      <c r="AL41" s="53" t="e">
        <f>ROUNDUP(AJ41/AJ42,1)</f>
        <v>#DIV/0!</v>
      </c>
      <c r="AM41"/>
      <c r="AN41"/>
      <c r="AO41"/>
      <c r="AP41"/>
      <c r="AQ41"/>
    </row>
    <row r="42" spans="1:43" s="13" customFormat="1" ht="25" customHeight="1" x14ac:dyDescent="0.55000000000000004">
      <c r="A42" s="115" t="s">
        <v>117</v>
      </c>
      <c r="B42" s="115"/>
      <c r="C42" s="115"/>
      <c r="D42" s="63"/>
      <c r="E42" s="63"/>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1">
        <f>+SUM(D42:AI42)</f>
        <v>0</v>
      </c>
      <c r="AK42" s="111"/>
      <c r="AL42" s="52"/>
      <c r="AM42"/>
      <c r="AN42"/>
      <c r="AO42"/>
      <c r="AP42"/>
      <c r="AQ42"/>
    </row>
    <row r="43" spans="1:43" s="13" customFormat="1" ht="5.15" customHeight="1" x14ac:dyDescent="0.55000000000000004">
      <c r="A43" s="47"/>
      <c r="B43" s="47"/>
      <c r="C43" s="47"/>
      <c r="D43"/>
      <c r="E43"/>
      <c r="F43"/>
      <c r="G43"/>
      <c r="H43"/>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48"/>
      <c r="AH43" s="48"/>
      <c r="AI43" s="48"/>
      <c r="AJ43" s="49"/>
      <c r="AK43" s="11"/>
      <c r="AL43" s="10"/>
      <c r="AM43" s="10"/>
      <c r="AN43" s="12"/>
    </row>
    <row r="44" spans="1:43" s="13" customFormat="1" ht="18" customHeight="1" x14ac:dyDescent="0.55000000000000004">
      <c r="A44" s="44" t="s">
        <v>118</v>
      </c>
      <c r="B44" s="11"/>
      <c r="D44" s="11"/>
      <c r="E44" s="11"/>
      <c r="F44" s="11"/>
      <c r="G44" s="11"/>
      <c r="H44" s="11"/>
      <c r="I44"/>
      <c r="J44"/>
      <c r="K44"/>
      <c r="L44"/>
      <c r="M44"/>
      <c r="N44"/>
      <c r="O44" s="11"/>
      <c r="P44" s="11"/>
      <c r="Q44" s="11"/>
      <c r="R44" s="11"/>
      <c r="S44" s="11"/>
      <c r="T44" s="11"/>
      <c r="U44" s="11"/>
      <c r="V44" s="11"/>
      <c r="W44" s="10"/>
      <c r="X44" s="11"/>
      <c r="Y44" s="11"/>
      <c r="Z44" s="11"/>
      <c r="AA44" s="11"/>
      <c r="AB44" s="11"/>
      <c r="AC44" s="11"/>
      <c r="AD44" s="11"/>
      <c r="AE44" s="11"/>
      <c r="AF44" s="11"/>
      <c r="AG44" s="48"/>
      <c r="AH44" s="48"/>
      <c r="AI44" s="48"/>
      <c r="AJ44" s="49"/>
      <c r="AK44" s="11"/>
      <c r="AL44" s="10"/>
      <c r="AM44" s="10"/>
      <c r="AN44" s="12"/>
    </row>
    <row r="45" spans="1:43" s="13" customFormat="1" ht="18" customHeight="1" x14ac:dyDescent="0.55000000000000004">
      <c r="A45" s="114" t="s">
        <v>112</v>
      </c>
      <c r="B45" s="114"/>
      <c r="C45" s="114" t="s">
        <v>25</v>
      </c>
      <c r="D45" s="114"/>
      <c r="E45" s="130" t="s">
        <v>28</v>
      </c>
      <c r="F45" s="130"/>
      <c r="G45" s="130"/>
      <c r="H45" s="130"/>
      <c r="I45"/>
      <c r="J45"/>
      <c r="K45"/>
      <c r="L45"/>
      <c r="M45"/>
      <c r="N45"/>
      <c r="O45"/>
      <c r="P45"/>
      <c r="Q45"/>
      <c r="R45"/>
      <c r="S45"/>
      <c r="T45"/>
      <c r="U45"/>
      <c r="W45" s="10"/>
      <c r="X45" s="11"/>
      <c r="Y45" s="11"/>
      <c r="Z45" s="11"/>
      <c r="AA45" s="11"/>
      <c r="AB45" s="11"/>
      <c r="AC45" s="11"/>
      <c r="AD45" s="11"/>
      <c r="AE45" s="11"/>
      <c r="AF45" s="11"/>
      <c r="AG45" s="48"/>
      <c r="AH45" s="48"/>
      <c r="AI45" s="48"/>
      <c r="AJ45" s="49"/>
      <c r="AK45" s="11"/>
      <c r="AL45" s="10"/>
      <c r="AM45" s="10"/>
      <c r="AN45" s="12"/>
    </row>
    <row r="46" spans="1:43" s="13" customFormat="1" ht="18" customHeight="1" x14ac:dyDescent="0.55000000000000004">
      <c r="A46" s="130" t="s">
        <v>120</v>
      </c>
      <c r="B46" s="130"/>
      <c r="C46" s="112" t="e">
        <f>ROUNDDOWN(IF(AL39&lt;=60,1,1+ROUNDUP((AL39-60)/40,0)),1)</f>
        <v>#DIV/0!</v>
      </c>
      <c r="D46" s="112"/>
      <c r="E46" s="112" t="e">
        <f>ROUNDDOWN(AL40/6+AL41/10,1)</f>
        <v>#DIV/0!</v>
      </c>
      <c r="F46" s="112"/>
      <c r="G46" s="112"/>
      <c r="H46" s="112"/>
      <c r="I46"/>
      <c r="J46"/>
      <c r="K46"/>
      <c r="L46"/>
      <c r="M46"/>
      <c r="N46"/>
      <c r="O46"/>
      <c r="P46"/>
      <c r="Q46"/>
      <c r="R46"/>
      <c r="S46"/>
      <c r="T46"/>
      <c r="U46"/>
      <c r="W46" s="10"/>
      <c r="X46" s="11"/>
      <c r="Y46" s="11"/>
      <c r="Z46" s="11"/>
      <c r="AA46" s="11"/>
      <c r="AB46" s="11"/>
      <c r="AC46" s="11"/>
      <c r="AD46" s="11"/>
      <c r="AE46" s="11"/>
      <c r="AF46" s="11"/>
      <c r="AG46" s="48"/>
      <c r="AH46" s="48"/>
      <c r="AI46" s="48"/>
      <c r="AJ46" s="49"/>
      <c r="AK46" s="11"/>
      <c r="AL46" s="10"/>
      <c r="AM46" s="10"/>
      <c r="AN46" s="12"/>
    </row>
    <row r="47" spans="1:43" s="13" customFormat="1" ht="5.15" customHeight="1" x14ac:dyDescent="0.55000000000000004">
      <c r="A47" s="47"/>
      <c r="B47" s="47"/>
      <c r="C47" s="47"/>
      <c r="D47" s="47"/>
      <c r="E47" s="47"/>
      <c r="F47" s="47"/>
      <c r="G47" s="47"/>
      <c r="H47" s="47"/>
      <c r="I47" s="47"/>
      <c r="J47" s="48"/>
      <c r="K47" s="48"/>
      <c r="L47" s="48"/>
      <c r="M47" s="49"/>
      <c r="N47" s="11"/>
      <c r="O47" s="11"/>
      <c r="P47" s="11"/>
      <c r="Q47"/>
      <c r="W47" s="10"/>
      <c r="X47" s="11"/>
      <c r="Y47" s="11"/>
      <c r="Z47" s="11"/>
      <c r="AA47" s="11"/>
      <c r="AB47" s="11"/>
      <c r="AC47" s="11"/>
      <c r="AD47" s="11"/>
      <c r="AE47" s="11"/>
      <c r="AF47" s="11"/>
      <c r="AG47" s="48"/>
      <c r="AH47" s="48"/>
      <c r="AI47" s="48"/>
      <c r="AJ47" s="49"/>
      <c r="AK47" s="11"/>
      <c r="AL47" s="10"/>
      <c r="AM47" s="10"/>
      <c r="AN47" s="12"/>
    </row>
    <row r="48" spans="1:43" ht="21" customHeight="1" x14ac:dyDescent="0.55000000000000004">
      <c r="A48" s="14" t="s">
        <v>121</v>
      </c>
      <c r="B48" s="1"/>
      <c r="C48" s="5"/>
      <c r="D48" s="5"/>
      <c r="E48" s="5"/>
      <c r="F48" s="5"/>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5"/>
      <c r="AM48" s="5"/>
      <c r="AN48" s="4"/>
    </row>
    <row r="49" spans="1:40" ht="25" customHeight="1" x14ac:dyDescent="0.55000000000000004">
      <c r="A49" s="4"/>
      <c r="B49" s="22"/>
      <c r="C49" s="124" t="str">
        <f>IF(VLOOKUP($AK$1,選択肢!$A$1:$J$33,C54,FALSE)=0,"-",VLOOKUP($AK$1,選択肢!$A$1:$J$33,C54,FALSE))</f>
        <v>管理者</v>
      </c>
      <c r="D49" s="125"/>
      <c r="E49" s="120" t="str">
        <f>IF(VLOOKUP($AK$1,選択肢!$A$1:$J$33,E54,FALSE)=0,"-",VLOOKUP($AK$1,選択肢!$A$1:$J$33,E54,FALSE))</f>
        <v>サービス管理責任者</v>
      </c>
      <c r="F49" s="120"/>
      <c r="G49" s="120"/>
      <c r="H49" s="120"/>
      <c r="I49" s="124" t="str">
        <f>IF(VLOOKUP($AK$1,選択肢!$A$1:$J$33,I54,FALSE)=0,"-",VLOOKUP($AK$1,選択肢!$A$1:$J$33,I54,FALSE))</f>
        <v>地域移行支援員</v>
      </c>
      <c r="J49" s="125"/>
      <c r="K49" s="125"/>
      <c r="L49" s="125"/>
      <c r="M49" s="125"/>
      <c r="N49" s="126"/>
      <c r="O49" s="124" t="str">
        <f>IF(VLOOKUP($AK$1,選択肢!$A$1:$J$33,O54,FALSE)=0,"-",VLOOKUP($AK$1,選択肢!$A$1:$J$33,O54,FALSE))</f>
        <v>生活支援員</v>
      </c>
      <c r="P49" s="125"/>
      <c r="Q49" s="125"/>
      <c r="R49" s="125"/>
      <c r="S49" s="125"/>
      <c r="T49" s="126"/>
      <c r="U49" s="124" t="str">
        <f>IF(VLOOKUP($AK$1,選択肢!$A$1:$J$33,U54,FALSE)=0,"-",VLOOKUP($AK$1,選択肢!$A$1:$J$33,U54,FALSE))</f>
        <v>その他職員</v>
      </c>
      <c r="V49" s="125"/>
      <c r="W49" s="125"/>
      <c r="X49" s="125"/>
      <c r="Y49" s="125"/>
      <c r="Z49" s="126"/>
      <c r="AA49" s="124" t="str">
        <f>IF(VLOOKUP($AK$1,選択肢!$A$1:$J$33,AA54,FALSE)=0,"-",VLOOKUP($AK$1,選択肢!$A$1:$J$33,AA54,FALSE))</f>
        <v>-</v>
      </c>
      <c r="AB49" s="125"/>
      <c r="AC49" s="125"/>
      <c r="AD49" s="125"/>
      <c r="AE49" s="125"/>
      <c r="AF49" s="126"/>
      <c r="AG49" s="120" t="str">
        <f>IF(VLOOKUP($AK$1,選択肢!$A$1:$J$33,AG54,FALSE)=0,"-",VLOOKUP($AK$1,選択肢!$A$1:$J$33,AG54,FALSE))</f>
        <v>-</v>
      </c>
      <c r="AH49" s="120"/>
      <c r="AI49" s="120"/>
      <c r="AJ49" s="120"/>
      <c r="AK49" s="120"/>
      <c r="AL49" s="120" t="str">
        <f>IF(VLOOKUP($AK$1,選択肢!$A$1:$J$33,AL54,FALSE)=0,"-",VLOOKUP($AK$1,選択肢!$A$1:$J$33,AL54,FALSE))</f>
        <v>-</v>
      </c>
      <c r="AM49" s="120"/>
      <c r="AN49" s="4"/>
    </row>
    <row r="50" spans="1:40" ht="18" customHeight="1" x14ac:dyDescent="0.55000000000000004">
      <c r="A50" s="4"/>
      <c r="B50" s="22"/>
      <c r="C50" s="46" t="s">
        <v>2</v>
      </c>
      <c r="D50" s="46" t="s">
        <v>3</v>
      </c>
      <c r="E50" s="45" t="s">
        <v>2</v>
      </c>
      <c r="F50" s="129" t="s">
        <v>3</v>
      </c>
      <c r="G50" s="129"/>
      <c r="H50" s="129"/>
      <c r="I50" s="121" t="s">
        <v>2</v>
      </c>
      <c r="J50" s="122"/>
      <c r="K50" s="123"/>
      <c r="L50" s="121" t="s">
        <v>3</v>
      </c>
      <c r="M50" s="122"/>
      <c r="N50" s="123"/>
      <c r="O50" s="121" t="s">
        <v>2</v>
      </c>
      <c r="P50" s="122"/>
      <c r="Q50" s="123"/>
      <c r="R50" s="121" t="s">
        <v>3</v>
      </c>
      <c r="S50" s="122"/>
      <c r="T50" s="123"/>
      <c r="U50" s="121" t="s">
        <v>2</v>
      </c>
      <c r="V50" s="122"/>
      <c r="W50" s="123"/>
      <c r="X50" s="121" t="s">
        <v>3</v>
      </c>
      <c r="Y50" s="122"/>
      <c r="Z50" s="123"/>
      <c r="AA50" s="121" t="s">
        <v>2</v>
      </c>
      <c r="AB50" s="122"/>
      <c r="AC50" s="123"/>
      <c r="AD50" s="121" t="s">
        <v>3</v>
      </c>
      <c r="AE50" s="122"/>
      <c r="AF50" s="123"/>
      <c r="AG50" s="121" t="s">
        <v>2</v>
      </c>
      <c r="AH50" s="122"/>
      <c r="AI50" s="123"/>
      <c r="AJ50" s="121" t="s">
        <v>3</v>
      </c>
      <c r="AK50" s="123"/>
      <c r="AL50" s="45" t="s">
        <v>1</v>
      </c>
      <c r="AM50" s="45" t="s">
        <v>0</v>
      </c>
      <c r="AN50" s="4"/>
    </row>
    <row r="51" spans="1:40" ht="18" customHeight="1" x14ac:dyDescent="0.55000000000000004">
      <c r="A51" s="4"/>
      <c r="B51" s="21" t="s">
        <v>18</v>
      </c>
      <c r="C51" s="45">
        <f>COUNTIFS($B$11:$B$31,C$49,$C$11:$C$31,"A",$E$11:$E$31,"*")</f>
        <v>0</v>
      </c>
      <c r="D51" s="45">
        <f>COUNTIFS($B$11:$B$31,C$49,$C$11:$C$31,"B",$E$11:$E$31,"*")</f>
        <v>0</v>
      </c>
      <c r="E51" s="45">
        <f>COUNTIFS($B$11:$B$31,E$49,$C$11:$C$31,"A",$E$11:$E$31,"*")</f>
        <v>0</v>
      </c>
      <c r="F51" s="121">
        <f>COUNTIFS($B$11:$B$31,E$49,$C$11:$C$31,"B",$E$11:$E$31,"*")</f>
        <v>0</v>
      </c>
      <c r="G51" s="122"/>
      <c r="H51" s="123"/>
      <c r="I51" s="121">
        <f>COUNTIFS($B$11:$B$31,I$49,$C$11:$C$31,"A",$E$11:$E$31,"*")</f>
        <v>0</v>
      </c>
      <c r="J51" s="122"/>
      <c r="K51" s="123"/>
      <c r="L51" s="121">
        <f>COUNTIFS($B$11:$B$31,I$49,$C$11:$C$31,"B",$E$11:$E$31,"*")</f>
        <v>0</v>
      </c>
      <c r="M51" s="122"/>
      <c r="N51" s="123"/>
      <c r="O51" s="121">
        <f>COUNTIFS($B$11:$B$31,O$49,$C$11:$C$31,"A",$E$11:$E$31,"*")</f>
        <v>0</v>
      </c>
      <c r="P51" s="122"/>
      <c r="Q51" s="123"/>
      <c r="R51" s="121">
        <f>COUNTIFS($B$11:$B$31,O$49,$C$11:$C$31,"B",$E$11:$E$31,"*")</f>
        <v>0</v>
      </c>
      <c r="S51" s="122"/>
      <c r="T51" s="123"/>
      <c r="U51" s="121">
        <f>COUNTIFS($B$11:$B$31,U$49,$C$11:$C$31,"A",$E$11:$E$31,"*")</f>
        <v>0</v>
      </c>
      <c r="V51" s="122"/>
      <c r="W51" s="123"/>
      <c r="X51" s="121">
        <f>COUNTIFS($B$11:$B$31,U$49,$C$11:$C$31,"B",$E$11:$E$31,"*")</f>
        <v>0</v>
      </c>
      <c r="Y51" s="122"/>
      <c r="Z51" s="123"/>
      <c r="AA51" s="121">
        <f>COUNTIFS($B$11:$B$31,AA$49,$C$11:$C$31,"A",$E$11:$E$31,"*")</f>
        <v>0</v>
      </c>
      <c r="AB51" s="122"/>
      <c r="AC51" s="123"/>
      <c r="AD51" s="121">
        <f>COUNTIFS($B$11:$B$31,AA$49,$C$11:$C$31,"B",$E$11:$E$31,"*")</f>
        <v>0</v>
      </c>
      <c r="AE51" s="122"/>
      <c r="AF51" s="123"/>
      <c r="AG51" s="121">
        <f>COUNTIFS($B$11:$B$31,AG$49,$C$11:$C$31,"A",$E$11:$E$31,"*")</f>
        <v>0</v>
      </c>
      <c r="AH51" s="122"/>
      <c r="AI51" s="123"/>
      <c r="AJ51" s="121">
        <f>COUNTIFS($B$11:$B$31,AG$49,$C$11:$C$31,"B",$E$11:$E$31,"*")</f>
        <v>0</v>
      </c>
      <c r="AK51" s="123"/>
      <c r="AL51" s="45">
        <f>COUNTIFS($B$11:$B$31,AL$49,$C$11:$C$31,"A",$E$11:$E$31,"*")</f>
        <v>0</v>
      </c>
      <c r="AM51" s="45">
        <f>COUNTIFS($B$11:$B$31,AL$49,$C$11:$C$31,"B",$E$11:$E$31,"*")</f>
        <v>0</v>
      </c>
      <c r="AN51" s="4"/>
    </row>
    <row r="52" spans="1:40" ht="18" customHeight="1" x14ac:dyDescent="0.55000000000000004">
      <c r="A52" s="4"/>
      <c r="B52" s="28" t="s">
        <v>19</v>
      </c>
      <c r="C52" s="45">
        <f>COUNTIFS($B$11:$B$31,C$49,$C$11:$C$31,"C",$E$11:$E$31,"*")</f>
        <v>0</v>
      </c>
      <c r="D52" s="45">
        <f>COUNTIFS($B$11:$B$31,C$49,$C$11:$C$31,"D",$E$11:$E$31,"*")</f>
        <v>0</v>
      </c>
      <c r="E52" s="45">
        <f>COUNTIFS($B$11:$B$31,E$49,$C$11:$C$31,"C",$E$11:$E$31,"*")</f>
        <v>0</v>
      </c>
      <c r="F52" s="121">
        <f>COUNTIFS($B$11:$B$31,E$49,$C$11:$C$31,"D",$E$11:$E$31,"*")</f>
        <v>0</v>
      </c>
      <c r="G52" s="122"/>
      <c r="H52" s="123"/>
      <c r="I52" s="121">
        <f>COUNTIFS($B$11:$B$31,I$49,$C$11:$C$31,"C",$E$11:$E$31,"*")</f>
        <v>0</v>
      </c>
      <c r="J52" s="122"/>
      <c r="K52" s="123"/>
      <c r="L52" s="121">
        <f>COUNTIFS($B$11:$B$31,I$49,$C$11:$C$31,"D",$E$11:$E$31,"*")</f>
        <v>0</v>
      </c>
      <c r="M52" s="122"/>
      <c r="N52" s="123"/>
      <c r="O52" s="121">
        <f>COUNTIFS($B$11:$B$31,O$49,$C$11:$C$31,"C",$E$11:$E$31,"*")</f>
        <v>0</v>
      </c>
      <c r="P52" s="122"/>
      <c r="Q52" s="123"/>
      <c r="R52" s="121">
        <f>COUNTIFS($B$11:$B$31,O$49,$C$11:$C$31,"D",$E$11:$E$31,"*")</f>
        <v>0</v>
      </c>
      <c r="S52" s="122"/>
      <c r="T52" s="123"/>
      <c r="U52" s="121">
        <f>COUNTIFS($B$11:$B$31,U$49,$C$11:$C$31,"C",$E$11:$E$31,"*")</f>
        <v>0</v>
      </c>
      <c r="V52" s="122"/>
      <c r="W52" s="123"/>
      <c r="X52" s="121">
        <f>COUNTIFS($B$11:$B$31,U$49,$C$11:$C$31,"D",$E$11:$E$31,"*")</f>
        <v>0</v>
      </c>
      <c r="Y52" s="122"/>
      <c r="Z52" s="123"/>
      <c r="AA52" s="121">
        <f>COUNTIFS($B$11:$B$31,AA$49,$C$11:$C$31,"C",$E$11:$E$31,"*")</f>
        <v>0</v>
      </c>
      <c r="AB52" s="122"/>
      <c r="AC52" s="123"/>
      <c r="AD52" s="121">
        <f>COUNTIFS($B$11:$B$31,AA$49,$C$11:$C$31,"D",$E$11:$E$31,"*")</f>
        <v>0</v>
      </c>
      <c r="AE52" s="122"/>
      <c r="AF52" s="123"/>
      <c r="AG52" s="121">
        <f>COUNTIFS($B$11:$B$31,AG$49,$C$11:$C$31,"C",$E$11:$E$31,"*")</f>
        <v>0</v>
      </c>
      <c r="AH52" s="122"/>
      <c r="AI52" s="123"/>
      <c r="AJ52" s="121">
        <f>COUNTIFS($B$11:$B$31,AG$49,$C$11:$C$31,"D",$E$11:$E$31,"*")</f>
        <v>0</v>
      </c>
      <c r="AK52" s="123"/>
      <c r="AL52" s="45">
        <f>COUNTIFS($B$11:$B$31,AL$49,$C$11:$C$31,"C",$E$11:$E$31,"*")</f>
        <v>0</v>
      </c>
      <c r="AM52" s="45">
        <f>COUNTIFS($B$11:$B$31,AL$49,$C$11:$C$31,"D",$E$11:$E$31,"*")</f>
        <v>0</v>
      </c>
      <c r="AN52" s="4"/>
    </row>
    <row r="53" spans="1:40" ht="25" customHeight="1" x14ac:dyDescent="0.55000000000000004">
      <c r="A53" s="4"/>
      <c r="B53" s="28" t="s">
        <v>111</v>
      </c>
      <c r="C53" s="124" t="str">
        <f>IF($AK$3="４週",SUMIFS($AK$11:$AK$31,$B$11:$B$31,C49)/4/$AH$5,IF($AK$3="歴月",SUMIFS($AK$11:$AK$31,$B$11:$B$31,C49)/$AL$5,"記載する期間を選択してください"))</f>
        <v>記載する期間を選択してください</v>
      </c>
      <c r="D53" s="126"/>
      <c r="E53" s="124" t="str">
        <f>IF($AK$3="４週",SUMIFS($AK$11:$AK$31,$B$11:$B$31,E49)/4/$AH$5,IF($AK$3="歴月",SUMIFS($AK$11:$AK$31,$B$11:$B$31,E49)/$AL$5,"記載する期間を選択してください"))</f>
        <v>記載する期間を選択してください</v>
      </c>
      <c r="F53" s="125"/>
      <c r="G53" s="125"/>
      <c r="H53" s="126"/>
      <c r="I53" s="124" t="str">
        <f>IF($AK$3="４週",SUMIFS($AK$11:$AK$31,$B$11:$B$31,I49)/4/$AH$5,IF($AK$3="歴月",SUMIFS($AK$11:$AK$31,$B$11:$B$31,I49)/$AL$5,"記載する期間を選択してください"))</f>
        <v>記載する期間を選択してください</v>
      </c>
      <c r="J53" s="125"/>
      <c r="K53" s="125"/>
      <c r="L53" s="125"/>
      <c r="M53" s="125"/>
      <c r="N53" s="126"/>
      <c r="O53" s="124" t="str">
        <f>IF($AK$3="４週",SUMIFS($AK$11:$AK$31,$B$11:$B$31,O49)/4/$AH$5,IF($AK$3="歴月",SUMIFS($AK$11:$AK$31,$B$11:$B$31,O49)/$AL$5,"記載する期間を選択してください"))</f>
        <v>記載する期間を選択してください</v>
      </c>
      <c r="P53" s="125"/>
      <c r="Q53" s="125"/>
      <c r="R53" s="125"/>
      <c r="S53" s="125"/>
      <c r="T53" s="126"/>
      <c r="U53" s="124" t="str">
        <f>IF($AK$3="４週",SUMIFS($AK$11:$AK$31,$B$11:$B$31,U49)/4/$AH$5,IF($AK$3="歴月",SUMIFS($AK$11:$AK$31,$B$11:$B$31,U49)/$AL$5,"記載する期間を選択してください"))</f>
        <v>記載する期間を選択してください</v>
      </c>
      <c r="V53" s="125"/>
      <c r="W53" s="125"/>
      <c r="X53" s="125"/>
      <c r="Y53" s="125"/>
      <c r="Z53" s="126"/>
      <c r="AA53" s="124" t="str">
        <f>IF($AK$3="４週",SUMIFS($AK$11:$AK$31,$B$11:$B$31,AA49)/4/$AH$5,IF($AK$3="歴月",SUMIFS($AK$11:$AK$31,$B$11:$B$31,AA49)/$AL$5,"記載する期間を選択してください"))</f>
        <v>記載する期間を選択してください</v>
      </c>
      <c r="AB53" s="125"/>
      <c r="AC53" s="125"/>
      <c r="AD53" s="125"/>
      <c r="AE53" s="125"/>
      <c r="AF53" s="126"/>
      <c r="AG53" s="124" t="str">
        <f>IF($AK$3="４週",SUMIFS($AK$11:$AK$31,$B$11:$B$31,AG49)/4/$AH$5,IF($AK$3="歴月",SUMIFS($AK$11:$AK$31,$B$11:$B$31,AG49)/$AL$5,"記載する期間を選択してください"))</f>
        <v>記載する期間を選択してください</v>
      </c>
      <c r="AH53" s="125"/>
      <c r="AI53" s="125"/>
      <c r="AJ53" s="125"/>
      <c r="AK53" s="126"/>
      <c r="AL53" s="124" t="str">
        <f>IF($AK$3="４週",SUMIFS($AK$11:$AK$31,$B$11:$B$31,AL49)/4/$AH$5,IF($AK$3="歴月",SUMIFS($AK$11:$AK$31,$B$11:$B$31,AL49)/$AL$5,"記載する期間を選択してください"))</f>
        <v>記載する期間を選択してください</v>
      </c>
      <c r="AM53" s="126"/>
      <c r="AN53" s="4"/>
    </row>
    <row r="54" spans="1:40" ht="5.15" customHeight="1" x14ac:dyDescent="0.55000000000000004">
      <c r="A54" s="4"/>
      <c r="B54" s="1"/>
      <c r="C54" s="24">
        <v>2</v>
      </c>
      <c r="D54" s="24"/>
      <c r="E54" s="24">
        <v>3</v>
      </c>
      <c r="F54" s="24"/>
      <c r="G54" s="24"/>
      <c r="H54" s="24"/>
      <c r="I54" s="24">
        <v>4</v>
      </c>
      <c r="J54" s="24"/>
      <c r="K54" s="24"/>
      <c r="L54" s="24"/>
      <c r="M54" s="24"/>
      <c r="N54" s="24"/>
      <c r="O54" s="24">
        <v>5</v>
      </c>
      <c r="P54" s="24"/>
      <c r="Q54" s="24"/>
      <c r="R54" s="24"/>
      <c r="S54" s="24"/>
      <c r="T54" s="24"/>
      <c r="U54" s="24">
        <v>6</v>
      </c>
      <c r="V54" s="24"/>
      <c r="W54" s="24"/>
      <c r="X54" s="24"/>
      <c r="Y54" s="24"/>
      <c r="Z54" s="24"/>
      <c r="AA54" s="24">
        <v>7</v>
      </c>
      <c r="AB54" s="24"/>
      <c r="AC54" s="24"/>
      <c r="AD54" s="24"/>
      <c r="AE54" s="24"/>
      <c r="AF54" s="24"/>
      <c r="AG54" s="24">
        <v>8</v>
      </c>
      <c r="AH54" s="24"/>
      <c r="AI54" s="24"/>
      <c r="AJ54" s="24"/>
      <c r="AK54" s="24"/>
      <c r="AL54" s="24">
        <v>9</v>
      </c>
      <c r="AM54" s="43"/>
      <c r="AN54" s="4"/>
    </row>
    <row r="55" spans="1:40" ht="15" customHeight="1" x14ac:dyDescent="0.55000000000000004">
      <c r="A55" s="31" t="s">
        <v>76</v>
      </c>
      <c r="B55" s="36"/>
      <c r="C55" s="37"/>
      <c r="D55" s="37"/>
      <c r="E55" s="37"/>
      <c r="F55" s="38"/>
      <c r="G55" s="37"/>
      <c r="H55" s="24"/>
      <c r="I55" s="24"/>
      <c r="J55" s="24"/>
      <c r="K55" s="24"/>
      <c r="L55" s="24"/>
      <c r="M55" s="24"/>
      <c r="N55" s="24"/>
      <c r="O55" s="24"/>
      <c r="P55" s="24"/>
      <c r="Q55" s="24"/>
      <c r="R55" s="24">
        <v>6</v>
      </c>
      <c r="S55" s="24"/>
      <c r="T55" s="24"/>
      <c r="U55" s="24"/>
      <c r="V55" s="24"/>
      <c r="W55" s="24"/>
      <c r="X55" s="24">
        <v>7</v>
      </c>
      <c r="Y55" s="24"/>
      <c r="Z55" s="24"/>
      <c r="AA55" s="24"/>
      <c r="AB55" s="24"/>
      <c r="AC55" s="24"/>
      <c r="AD55" s="24">
        <v>8</v>
      </c>
      <c r="AE55" s="24"/>
      <c r="AF55" s="24"/>
      <c r="AG55" s="25"/>
      <c r="AH55" s="25"/>
      <c r="AI55" s="25"/>
      <c r="AJ55" s="25">
        <v>9</v>
      </c>
      <c r="AK55" s="23"/>
      <c r="AL55" s="23"/>
      <c r="AM55" s="4"/>
    </row>
    <row r="56" spans="1:40" s="2" customFormat="1" ht="15" customHeight="1" x14ac:dyDescent="0.55000000000000004">
      <c r="A56" s="31" t="s">
        <v>77</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x14ac:dyDescent="0.55000000000000004">
      <c r="A57" s="31" t="s">
        <v>123</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s="2" customFormat="1" ht="15" customHeight="1" x14ac:dyDescent="0.55000000000000004">
      <c r="A58" s="31" t="s">
        <v>78</v>
      </c>
      <c r="B58" s="30"/>
      <c r="C58" s="30"/>
      <c r="D58" s="30"/>
      <c r="E58" s="30"/>
      <c r="F58" s="30"/>
      <c r="G58" s="3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row>
    <row r="59" spans="1:40" s="2" customFormat="1" ht="15" customHeight="1" x14ac:dyDescent="0.55000000000000004">
      <c r="A59" s="31" t="s">
        <v>79</v>
      </c>
      <c r="B59" s="30"/>
      <c r="C59" s="30"/>
      <c r="D59" s="30"/>
      <c r="E59" s="30"/>
      <c r="F59" s="30"/>
      <c r="G59" s="3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row>
    <row r="60" spans="1:40" ht="15" customHeight="1" x14ac:dyDescent="0.55000000000000004">
      <c r="A60" s="2" t="s">
        <v>80</v>
      </c>
      <c r="B60" s="39"/>
      <c r="C60" s="2"/>
      <c r="D60" s="2"/>
      <c r="E60" s="2"/>
      <c r="F60" s="2"/>
      <c r="G60" s="2"/>
    </row>
    <row r="61" spans="1:40" ht="15" customHeight="1" x14ac:dyDescent="0.55000000000000004">
      <c r="A61" s="2" t="s">
        <v>81</v>
      </c>
      <c r="B61" s="39"/>
      <c r="C61" s="2"/>
      <c r="D61" s="2"/>
      <c r="E61" s="2"/>
      <c r="F61" s="2"/>
      <c r="G61" s="2"/>
    </row>
    <row r="62" spans="1:40" ht="15" customHeight="1" x14ac:dyDescent="0.55000000000000004">
      <c r="A62" s="2"/>
      <c r="B62" s="21" t="s">
        <v>82</v>
      </c>
      <c r="C62" s="100" t="s">
        <v>83</v>
      </c>
      <c r="D62" s="100"/>
      <c r="E62" s="100"/>
      <c r="F62" s="2"/>
      <c r="G62" s="2"/>
    </row>
    <row r="63" spans="1:40" ht="15" customHeight="1" x14ac:dyDescent="0.55000000000000004">
      <c r="A63" s="2"/>
      <c r="B63" s="42" t="s">
        <v>100</v>
      </c>
      <c r="C63" s="127" t="s">
        <v>84</v>
      </c>
      <c r="D63" s="127"/>
      <c r="E63" s="127"/>
      <c r="F63" s="2"/>
      <c r="G63" s="2"/>
    </row>
    <row r="64" spans="1:40" ht="15" customHeight="1" x14ac:dyDescent="0.55000000000000004">
      <c r="A64" s="2"/>
      <c r="B64" s="42" t="s">
        <v>101</v>
      </c>
      <c r="C64" s="127" t="s">
        <v>85</v>
      </c>
      <c r="D64" s="127"/>
      <c r="E64" s="127"/>
      <c r="F64" s="2"/>
      <c r="G64" s="2"/>
    </row>
    <row r="65" spans="1:7" ht="15" customHeight="1" x14ac:dyDescent="0.55000000000000004">
      <c r="A65" s="2"/>
      <c r="B65" s="42" t="s">
        <v>102</v>
      </c>
      <c r="C65" s="127" t="s">
        <v>86</v>
      </c>
      <c r="D65" s="127"/>
      <c r="E65" s="127"/>
      <c r="F65" s="2"/>
      <c r="G65" s="2"/>
    </row>
    <row r="66" spans="1:7" ht="15" customHeight="1" x14ac:dyDescent="0.55000000000000004">
      <c r="A66" s="2"/>
      <c r="B66" s="42" t="s">
        <v>103</v>
      </c>
      <c r="C66" s="127" t="s">
        <v>87</v>
      </c>
      <c r="D66" s="127"/>
      <c r="E66" s="127"/>
      <c r="F66" s="2"/>
      <c r="G66" s="2"/>
    </row>
    <row r="67" spans="1:7" ht="15" customHeight="1" x14ac:dyDescent="0.55000000000000004">
      <c r="A67" s="2"/>
      <c r="B67" s="31" t="s">
        <v>88</v>
      </c>
      <c r="C67" s="2"/>
      <c r="D67" s="2"/>
      <c r="E67" s="2"/>
      <c r="F67" s="2"/>
      <c r="G67" s="2"/>
    </row>
    <row r="68" spans="1:7" ht="15" customHeight="1" x14ac:dyDescent="0.55000000000000004">
      <c r="A68" s="2"/>
      <c r="B68" s="31" t="s">
        <v>105</v>
      </c>
      <c r="C68" s="2"/>
      <c r="D68" s="2"/>
      <c r="E68" s="2"/>
      <c r="F68" s="2"/>
      <c r="G68" s="2"/>
    </row>
    <row r="69" spans="1:7" ht="15" customHeight="1" x14ac:dyDescent="0.55000000000000004">
      <c r="A69" s="2"/>
      <c r="B69" s="31" t="s">
        <v>89</v>
      </c>
      <c r="C69" s="2"/>
      <c r="D69" s="2"/>
      <c r="E69" s="2"/>
      <c r="F69" s="2"/>
      <c r="G69" s="2"/>
    </row>
    <row r="70" spans="1:7" ht="15" customHeight="1" x14ac:dyDescent="0.55000000000000004">
      <c r="A70" s="2" t="s">
        <v>90</v>
      </c>
      <c r="B70" s="39"/>
      <c r="C70" s="2"/>
      <c r="D70" s="2"/>
      <c r="E70" s="2"/>
      <c r="F70" s="2"/>
      <c r="G70" s="2"/>
    </row>
    <row r="71" spans="1:7" ht="15" customHeight="1" x14ac:dyDescent="0.55000000000000004">
      <c r="A71" s="2" t="s">
        <v>152</v>
      </c>
      <c r="B71" s="39"/>
      <c r="C71" s="2"/>
      <c r="D71" s="2"/>
      <c r="E71" s="2"/>
      <c r="F71" s="2"/>
      <c r="G71" s="2"/>
    </row>
    <row r="72" spans="1:7" ht="15" customHeight="1" x14ac:dyDescent="0.55000000000000004">
      <c r="A72" s="2" t="s">
        <v>106</v>
      </c>
      <c r="B72" s="39"/>
      <c r="C72" s="2"/>
      <c r="D72" s="2"/>
      <c r="E72" s="2"/>
      <c r="F72" s="2"/>
      <c r="G72" s="2"/>
    </row>
    <row r="73" spans="1:7" ht="15" customHeight="1" x14ac:dyDescent="0.55000000000000004">
      <c r="A73" s="2" t="s">
        <v>92</v>
      </c>
      <c r="B73" s="39"/>
      <c r="C73" s="2"/>
      <c r="D73" s="2"/>
      <c r="E73" s="2"/>
      <c r="F73" s="2"/>
      <c r="G73" s="2"/>
    </row>
    <row r="74" spans="1:7" ht="15" customHeight="1" x14ac:dyDescent="0.55000000000000004">
      <c r="A74" s="2" t="s">
        <v>150</v>
      </c>
      <c r="B74" s="39"/>
      <c r="C74" s="2"/>
      <c r="D74" s="2"/>
      <c r="E74" s="2"/>
      <c r="F74" s="2"/>
      <c r="G74" s="2"/>
    </row>
    <row r="75" spans="1:7" ht="15" customHeight="1" x14ac:dyDescent="0.55000000000000004">
      <c r="A75" s="2" t="s">
        <v>93</v>
      </c>
      <c r="B75" s="39"/>
      <c r="C75" s="2"/>
      <c r="D75" s="2"/>
      <c r="E75" s="2"/>
      <c r="F75" s="2"/>
      <c r="G75" s="2"/>
    </row>
    <row r="76" spans="1:7" ht="15" customHeight="1" x14ac:dyDescent="0.55000000000000004">
      <c r="A76" s="2" t="s">
        <v>94</v>
      </c>
      <c r="B76" s="39"/>
      <c r="C76" s="2"/>
      <c r="D76" s="2"/>
      <c r="E76" s="2"/>
      <c r="F76" s="2"/>
      <c r="G76" s="2"/>
    </row>
    <row r="77" spans="1:7" ht="15" customHeight="1" x14ac:dyDescent="0.55000000000000004">
      <c r="A77" s="2" t="s">
        <v>95</v>
      </c>
      <c r="B77" s="39"/>
      <c r="C77" s="2"/>
      <c r="D77" s="2"/>
      <c r="E77" s="2"/>
      <c r="F77" s="2"/>
      <c r="G77" s="2"/>
    </row>
    <row r="78" spans="1:7" ht="15" customHeight="1" x14ac:dyDescent="0.55000000000000004">
      <c r="A78" s="2" t="s">
        <v>96</v>
      </c>
      <c r="B78" s="39"/>
      <c r="C78" s="2"/>
      <c r="D78" s="2"/>
      <c r="E78" s="2"/>
      <c r="F78" s="2"/>
      <c r="G78" s="2"/>
    </row>
    <row r="79" spans="1:7" ht="15" customHeight="1" x14ac:dyDescent="0.55000000000000004">
      <c r="A79" s="2" t="s">
        <v>97</v>
      </c>
      <c r="B79" s="39"/>
      <c r="C79" s="2"/>
      <c r="D79" s="2"/>
      <c r="E79" s="2"/>
      <c r="F79" s="2"/>
      <c r="G79" s="2"/>
    </row>
    <row r="80" spans="1:7" ht="15" customHeight="1" x14ac:dyDescent="0.55000000000000004">
      <c r="A80" s="2" t="s">
        <v>98</v>
      </c>
      <c r="B80" s="39"/>
      <c r="C80" s="2"/>
      <c r="D80" s="2"/>
      <c r="E80" s="2"/>
      <c r="F80" s="2"/>
      <c r="G80" s="2"/>
    </row>
    <row r="81" spans="1:7" ht="15" customHeight="1" x14ac:dyDescent="0.55000000000000004">
      <c r="A81" s="2" t="s">
        <v>99</v>
      </c>
      <c r="B81" s="39"/>
      <c r="C81" s="2"/>
      <c r="D81" s="2"/>
      <c r="E81" s="2"/>
      <c r="F81" s="2"/>
      <c r="G81" s="2"/>
    </row>
    <row r="82" spans="1:7" ht="15" customHeight="1" x14ac:dyDescent="0.55000000000000004">
      <c r="A82" s="2" t="s">
        <v>104</v>
      </c>
      <c r="B82" s="39"/>
      <c r="C82" s="2"/>
      <c r="D82" s="2"/>
      <c r="E82" s="2"/>
      <c r="F82" s="2"/>
      <c r="G82" s="2"/>
    </row>
  </sheetData>
  <sheetProtection algorithmName="SHA-512" hashValue="dzD+iNZfX77XA8agNNLv/ZHj0mleDET2uZNDhFlQw5qMR1h9DvvQxW+m3WncTd/J/3uZk78K0OIfdkTEbyixQQ==" saltValue="Lx94isZaUhpjb6u1hZGb4A==" spinCount="100000" sheet="1" objects="1" scenarios="1" formatCells="0" insertRows="0"/>
  <mergeCells count="167">
    <mergeCell ref="AG53:AK53"/>
    <mergeCell ref="AL53:AM53"/>
    <mergeCell ref="X41:Z41"/>
    <mergeCell ref="AA41:AC41"/>
    <mergeCell ref="AD41:AF41"/>
    <mergeCell ref="AG41:AI41"/>
    <mergeCell ref="AD52:AF52"/>
    <mergeCell ref="AG52:AI52"/>
    <mergeCell ref="AJ52:AK52"/>
    <mergeCell ref="AD51:AF51"/>
    <mergeCell ref="AA51:AC51"/>
    <mergeCell ref="X52:Z52"/>
    <mergeCell ref="AA52:AC52"/>
    <mergeCell ref="AG51:AI51"/>
    <mergeCell ref="AJ51:AK51"/>
    <mergeCell ref="AD50:AF50"/>
    <mergeCell ref="X42:Z42"/>
    <mergeCell ref="AJ41:AK41"/>
    <mergeCell ref="U53:Z53"/>
    <mergeCell ref="AA53:AF53"/>
    <mergeCell ref="U50:W50"/>
    <mergeCell ref="U51:W51"/>
    <mergeCell ref="X51:Z51"/>
    <mergeCell ref="AG49:AK49"/>
    <mergeCell ref="C62:E62"/>
    <mergeCell ref="C63:E63"/>
    <mergeCell ref="C64:E64"/>
    <mergeCell ref="F52:H52"/>
    <mergeCell ref="I52:K52"/>
    <mergeCell ref="L52:N52"/>
    <mergeCell ref="O52:Q52"/>
    <mergeCell ref="R52:T52"/>
    <mergeCell ref="U52:W52"/>
    <mergeCell ref="C65:E65"/>
    <mergeCell ref="C66:E66"/>
    <mergeCell ref="A40:C40"/>
    <mergeCell ref="A41:C41"/>
    <mergeCell ref="F50:H50"/>
    <mergeCell ref="I50:K50"/>
    <mergeCell ref="L50:N50"/>
    <mergeCell ref="O50:Q50"/>
    <mergeCell ref="R50:T50"/>
    <mergeCell ref="A45:B45"/>
    <mergeCell ref="C45:D45"/>
    <mergeCell ref="E45:H45"/>
    <mergeCell ref="A46:B46"/>
    <mergeCell ref="C46:D46"/>
    <mergeCell ref="E46:H46"/>
    <mergeCell ref="C53:D53"/>
    <mergeCell ref="E53:H53"/>
    <mergeCell ref="I53:N53"/>
    <mergeCell ref="O53:T53"/>
    <mergeCell ref="F51:H51"/>
    <mergeCell ref="I51:K51"/>
    <mergeCell ref="L51:N51"/>
    <mergeCell ref="O51:Q51"/>
    <mergeCell ref="R51:T51"/>
    <mergeCell ref="AL49:AM49"/>
    <mergeCell ref="X50:Z50"/>
    <mergeCell ref="AA50:AC50"/>
    <mergeCell ref="AJ50:AK50"/>
    <mergeCell ref="AG50:AI50"/>
    <mergeCell ref="AA49:AF49"/>
    <mergeCell ref="C49:D49"/>
    <mergeCell ref="E49:H49"/>
    <mergeCell ref="I49:N49"/>
    <mergeCell ref="O49:T49"/>
    <mergeCell ref="U49:Z49"/>
    <mergeCell ref="R40:T40"/>
    <mergeCell ref="U40:W40"/>
    <mergeCell ref="L41:N41"/>
    <mergeCell ref="O41:Q41"/>
    <mergeCell ref="R41:T41"/>
    <mergeCell ref="U41:W41"/>
    <mergeCell ref="F40:H40"/>
    <mergeCell ref="I40:K40"/>
    <mergeCell ref="L40:N40"/>
    <mergeCell ref="O40:Q40"/>
    <mergeCell ref="A42:C42"/>
    <mergeCell ref="F42:H42"/>
    <mergeCell ref="I42:K42"/>
    <mergeCell ref="L42:N42"/>
    <mergeCell ref="O42:Q42"/>
    <mergeCell ref="R42:T42"/>
    <mergeCell ref="F41:H41"/>
    <mergeCell ref="I41:K41"/>
    <mergeCell ref="U42:W42"/>
    <mergeCell ref="F39:H39"/>
    <mergeCell ref="I39:K39"/>
    <mergeCell ref="L39:N39"/>
    <mergeCell ref="O39:Q39"/>
    <mergeCell ref="R39:T39"/>
    <mergeCell ref="A39:C39"/>
    <mergeCell ref="AM29:AN29"/>
    <mergeCell ref="AM31:AN31"/>
    <mergeCell ref="A32:E32"/>
    <mergeCell ref="AM32:AN33"/>
    <mergeCell ref="A33:E33"/>
    <mergeCell ref="A38:C38"/>
    <mergeCell ref="F38:H38"/>
    <mergeCell ref="I38:K38"/>
    <mergeCell ref="L38:N38"/>
    <mergeCell ref="O38:Q38"/>
    <mergeCell ref="R38:T38"/>
    <mergeCell ref="AM30:AN30"/>
    <mergeCell ref="AA42:AC42"/>
    <mergeCell ref="AD42:AF42"/>
    <mergeCell ref="AG42:AI42"/>
    <mergeCell ref="AJ42:AK42"/>
    <mergeCell ref="AD39:AF39"/>
    <mergeCell ref="U38:W38"/>
    <mergeCell ref="X38:Z38"/>
    <mergeCell ref="AA38:AC38"/>
    <mergeCell ref="AD38:AF38"/>
    <mergeCell ref="AG38:AI38"/>
    <mergeCell ref="AG39:AI39"/>
    <mergeCell ref="AJ39:AK39"/>
    <mergeCell ref="X39:Z39"/>
    <mergeCell ref="AA39:AC39"/>
    <mergeCell ref="AJ40:AK40"/>
    <mergeCell ref="AA40:AC40"/>
    <mergeCell ref="AD40:AF40"/>
    <mergeCell ref="AG40:AI40"/>
    <mergeCell ref="AJ38:AK38"/>
    <mergeCell ref="U39:W39"/>
    <mergeCell ref="X40:Z40"/>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7:A10"/>
    <mergeCell ref="B7:B10"/>
    <mergeCell ref="C7:C10"/>
    <mergeCell ref="D7:D10"/>
    <mergeCell ref="E7:E10"/>
    <mergeCell ref="F7:AJ7"/>
    <mergeCell ref="AK7:AK10"/>
    <mergeCell ref="AM26:AN26"/>
    <mergeCell ref="AM27:AN27"/>
    <mergeCell ref="AK1:AN1"/>
    <mergeCell ref="M2:P2"/>
    <mergeCell ref="Q2:R2"/>
    <mergeCell ref="S2:T2"/>
    <mergeCell ref="U2:V2"/>
    <mergeCell ref="AK2:AN2"/>
    <mergeCell ref="AK3:AN3"/>
    <mergeCell ref="AK4:AN4"/>
    <mergeCell ref="AH5:AJ5"/>
  </mergeCells>
  <phoneticPr fontId="3"/>
  <dataValidations count="6">
    <dataValidation type="whole" operator="greaterThanOrEqual" allowBlank="1" showInputMessage="1" showErrorMessage="1" sqref="D39:F42 L39:L42 I39:I42 O39:O42 AG39:AG42 AD39:AD42 AA39:AA42 X39:X42 U39:U42 R39:R42" xr:uid="{00000000-0002-0000-0900-000000000000}">
      <formula1>0</formula1>
    </dataValidation>
    <dataValidation operator="greaterThanOrEqual" allowBlank="1" showInputMessage="1" showErrorMessage="1" sqref="I47 I43 AJ39:AJ42 L43 L47 AL39:AL41" xr:uid="{00000000-0002-0000-0900-000001000000}"/>
    <dataValidation type="list" allowBlank="1" showInputMessage="1" showErrorMessage="1" sqref="C11:C31" xr:uid="{00000000-0002-0000-0900-000002000000}">
      <formula1>"A,B,C,D"</formula1>
    </dataValidation>
    <dataValidation type="list" allowBlank="1" showInputMessage="1" showErrorMessage="1" sqref="AK4:AN4" xr:uid="{00000000-0002-0000-0900-000003000000}">
      <formula1>"予定,実績"</formula1>
    </dataValidation>
    <dataValidation type="list" allowBlank="1" showInputMessage="1" showErrorMessage="1" sqref="AK3:AN3" xr:uid="{00000000-0002-0000-0900-000004000000}">
      <formula1>"４週,歴月"</formula1>
    </dataValidation>
    <dataValidation type="list" allowBlank="1" showInputMessage="1" showErrorMessage="1" sqref="B11:B31" xr:uid="{00000000-0002-0000-09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1" fitToWidth="0" fitToHeight="0" orientation="landscape" r:id="rId1"/>
  <headerFooter alignWithMargins="0">
    <oddHeader>&amp;L&amp;"ＭＳ ゴシック,標準"&amp;10（参考様式）</oddHeader>
  </headerFooter>
  <rowBreaks count="1" manualBreakCount="1">
    <brk id="36"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41C5A-7738-4F3D-8F5E-3B771D973D03}">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31" t="s">
        <v>155</v>
      </c>
      <c r="AL1" s="131"/>
      <c r="AM1" s="131"/>
      <c r="AN1" s="131"/>
    </row>
    <row r="2" spans="1:40" ht="18" customHeight="1" x14ac:dyDescent="0.55000000000000004">
      <c r="A2" s="32"/>
      <c r="B2" s="7"/>
      <c r="C2" s="7"/>
      <c r="D2" s="7"/>
      <c r="E2" s="7"/>
      <c r="F2" s="7"/>
      <c r="G2" s="7"/>
      <c r="H2" s="7"/>
      <c r="I2" s="7"/>
      <c r="J2" s="7"/>
      <c r="K2" s="7"/>
      <c r="L2" s="7"/>
      <c r="M2" s="94">
        <v>2025</v>
      </c>
      <c r="N2" s="94"/>
      <c r="O2" s="94"/>
      <c r="P2" s="94"/>
      <c r="Q2" s="95" t="s">
        <v>60</v>
      </c>
      <c r="R2" s="95"/>
      <c r="S2" s="94">
        <v>4</v>
      </c>
      <c r="T2" s="94"/>
      <c r="U2" s="95" t="s">
        <v>61</v>
      </c>
      <c r="V2" s="95"/>
      <c r="W2" s="7"/>
      <c r="X2" s="7"/>
      <c r="Y2" s="7"/>
      <c r="Z2" s="32"/>
      <c r="AA2" s="32"/>
      <c r="AC2" s="27"/>
      <c r="AD2" s="7"/>
      <c r="AE2" s="7"/>
      <c r="AF2" s="7"/>
      <c r="AG2" s="7"/>
      <c r="AH2" s="7"/>
      <c r="AI2" s="27" t="s">
        <v>66</v>
      </c>
      <c r="AJ2" s="27"/>
      <c r="AK2" s="96"/>
      <c r="AL2" s="96"/>
      <c r="AM2" s="96"/>
      <c r="AN2" s="96"/>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7"/>
      <c r="AL3" s="97"/>
      <c r="AM3" s="97"/>
      <c r="AN3" s="97"/>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7"/>
      <c r="AL4" s="97"/>
      <c r="AM4" s="97"/>
      <c r="AN4" s="97"/>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2"/>
      <c r="AI5" s="132"/>
      <c r="AJ5" s="132"/>
      <c r="AK5" s="34" t="s">
        <v>67</v>
      </c>
      <c r="AL5" s="71"/>
      <c r="AM5" s="34" t="s">
        <v>68</v>
      </c>
      <c r="AN5" s="32"/>
    </row>
    <row r="6" spans="1:40" ht="10" customHeight="1" x14ac:dyDescent="0.55000000000000004">
      <c r="A6" s="32"/>
      <c r="B6" s="77"/>
      <c r="C6" s="77"/>
      <c r="D6" s="77"/>
      <c r="E6" s="77"/>
      <c r="F6" s="77"/>
      <c r="G6" s="77"/>
      <c r="H6" s="77"/>
      <c r="I6" s="77"/>
      <c r="J6" s="77"/>
      <c r="K6" s="77"/>
      <c r="L6" s="77"/>
      <c r="M6" s="77"/>
      <c r="N6" s="77"/>
      <c r="O6" s="77"/>
      <c r="P6" s="77"/>
      <c r="Q6" s="77"/>
      <c r="R6" s="77"/>
      <c r="S6" s="77"/>
      <c r="T6" s="77"/>
      <c r="U6" s="77"/>
      <c r="V6" s="77"/>
      <c r="W6" s="77"/>
      <c r="X6" s="7"/>
      <c r="Y6" s="7"/>
      <c r="Z6" s="7"/>
      <c r="AA6" s="7"/>
      <c r="AB6" s="7"/>
      <c r="AC6" s="7"/>
      <c r="AD6" s="7"/>
      <c r="AE6" s="7"/>
      <c r="AF6" s="7"/>
      <c r="AG6" s="7"/>
      <c r="AH6" s="7"/>
      <c r="AI6" s="7"/>
      <c r="AJ6" s="7"/>
      <c r="AK6" s="7"/>
      <c r="AL6" s="7"/>
      <c r="AM6" s="32"/>
      <c r="AN6" s="32"/>
    </row>
    <row r="7" spans="1:40" ht="15" customHeight="1" x14ac:dyDescent="0.55000000000000004">
      <c r="A7" s="133" t="s">
        <v>63</v>
      </c>
      <c r="B7" s="100" t="s">
        <v>72</v>
      </c>
      <c r="C7" s="101" t="s">
        <v>73</v>
      </c>
      <c r="D7" s="100" t="s">
        <v>74</v>
      </c>
      <c r="E7" s="104" t="s">
        <v>75</v>
      </c>
      <c r="F7" s="105" t="s">
        <v>107</v>
      </c>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6" t="s">
        <v>108</v>
      </c>
      <c r="AL7" s="108" t="s">
        <v>109</v>
      </c>
      <c r="AM7" s="109" t="s">
        <v>110</v>
      </c>
      <c r="AN7" s="109"/>
    </row>
    <row r="8" spans="1:40" ht="15" customHeight="1" x14ac:dyDescent="0.55000000000000004">
      <c r="A8" s="133"/>
      <c r="B8" s="100"/>
      <c r="C8" s="102"/>
      <c r="D8" s="100"/>
      <c r="E8" s="104"/>
      <c r="F8" s="100" t="s">
        <v>14</v>
      </c>
      <c r="G8" s="100"/>
      <c r="H8" s="100"/>
      <c r="I8" s="100"/>
      <c r="J8" s="100"/>
      <c r="K8" s="100"/>
      <c r="L8" s="100"/>
      <c r="M8" s="100" t="s">
        <v>15</v>
      </c>
      <c r="N8" s="100"/>
      <c r="O8" s="100"/>
      <c r="P8" s="100"/>
      <c r="Q8" s="100"/>
      <c r="R8" s="100"/>
      <c r="S8" s="100"/>
      <c r="T8" s="100" t="s">
        <v>16</v>
      </c>
      <c r="U8" s="100"/>
      <c r="V8" s="100"/>
      <c r="W8" s="100"/>
      <c r="X8" s="100"/>
      <c r="Y8" s="100"/>
      <c r="Z8" s="100"/>
      <c r="AA8" s="100" t="s">
        <v>17</v>
      </c>
      <c r="AB8" s="100"/>
      <c r="AC8" s="100"/>
      <c r="AD8" s="100"/>
      <c r="AE8" s="100"/>
      <c r="AF8" s="100"/>
      <c r="AG8" s="100"/>
      <c r="AH8" s="100" t="s">
        <v>20</v>
      </c>
      <c r="AI8" s="100"/>
      <c r="AJ8" s="100"/>
      <c r="AK8" s="106"/>
      <c r="AL8" s="108"/>
      <c r="AM8" s="109"/>
      <c r="AN8" s="109"/>
    </row>
    <row r="9" spans="1:40" ht="15" customHeight="1" x14ac:dyDescent="0.55000000000000004">
      <c r="A9" s="133"/>
      <c r="B9" s="100"/>
      <c r="C9" s="102"/>
      <c r="D9" s="100"/>
      <c r="E9" s="104"/>
      <c r="F9" s="78">
        <f>DATE($M$2,$S$2,1)</f>
        <v>45748</v>
      </c>
      <c r="G9" s="78">
        <f>DATE($M$2,$S$2,2)</f>
        <v>45749</v>
      </c>
      <c r="H9" s="78">
        <f>DATE($M$2,$S$2,3)</f>
        <v>45750</v>
      </c>
      <c r="I9" s="78">
        <f>DATE($M$2,$S$2,4)</f>
        <v>45751</v>
      </c>
      <c r="J9" s="78">
        <f>DATE($M$2,$S$2,5)</f>
        <v>45752</v>
      </c>
      <c r="K9" s="78">
        <f>DATE($M$2,$S$2,6)</f>
        <v>45753</v>
      </c>
      <c r="L9" s="78">
        <f>DATE($M$2,$S$2,7)</f>
        <v>45754</v>
      </c>
      <c r="M9" s="78">
        <f>DATE($M$2,$S$2,8)</f>
        <v>45755</v>
      </c>
      <c r="N9" s="78">
        <f>DATE($M$2,$S$2,9)</f>
        <v>45756</v>
      </c>
      <c r="O9" s="78">
        <f>DATE($M$2,$S$2,10)</f>
        <v>45757</v>
      </c>
      <c r="P9" s="78">
        <f>DATE($M$2,$S$2,11)</f>
        <v>45758</v>
      </c>
      <c r="Q9" s="78">
        <f>DATE($M$2,$S$2,12)</f>
        <v>45759</v>
      </c>
      <c r="R9" s="78">
        <f>DATE($M$2,$S$2,13)</f>
        <v>45760</v>
      </c>
      <c r="S9" s="78">
        <f>DATE($M$2,$S$2,14)</f>
        <v>45761</v>
      </c>
      <c r="T9" s="78">
        <f>DATE($M$2,$S$2,15)</f>
        <v>45762</v>
      </c>
      <c r="U9" s="78">
        <f>DATE($M$2,$S$2,16)</f>
        <v>45763</v>
      </c>
      <c r="V9" s="78">
        <f>DATE($M$2,$S$2,17)</f>
        <v>45764</v>
      </c>
      <c r="W9" s="78">
        <f>DATE($M$2,$S$2,18)</f>
        <v>45765</v>
      </c>
      <c r="X9" s="78">
        <f>DATE($M$2,$S$2,19)</f>
        <v>45766</v>
      </c>
      <c r="Y9" s="78">
        <f>DATE($M$2,$S$2,20)</f>
        <v>45767</v>
      </c>
      <c r="Z9" s="78">
        <f>DATE($M$2,$S$2,21)</f>
        <v>45768</v>
      </c>
      <c r="AA9" s="78">
        <f>DATE($M$2,$S$2,22)</f>
        <v>45769</v>
      </c>
      <c r="AB9" s="78">
        <f>DATE($M$2,$S$2,23)</f>
        <v>45770</v>
      </c>
      <c r="AC9" s="78">
        <f>DATE($M$2,$S$2,24)</f>
        <v>45771</v>
      </c>
      <c r="AD9" s="78">
        <f>DATE($M$2,$S$2,25)</f>
        <v>45772</v>
      </c>
      <c r="AE9" s="78">
        <f>DATE($M$2,$S$2,26)</f>
        <v>45773</v>
      </c>
      <c r="AF9" s="78">
        <f>DATE($M$2,$S$2,27)</f>
        <v>45774</v>
      </c>
      <c r="AG9" s="78">
        <f>DATE($M$2,$S$2,28)</f>
        <v>45775</v>
      </c>
      <c r="AH9" s="78">
        <f>IF(DAY(EOMONTH(F9,0))&lt;29,"",DATE($M$2,$S$2,29))</f>
        <v>45776</v>
      </c>
      <c r="AI9" s="78">
        <f>IF(DAY(EOMONTH(F9,0))&lt;30,"",DATE($M$2,$S$2,30))</f>
        <v>45777</v>
      </c>
      <c r="AJ9" s="78" t="str">
        <f>IF(DAY(EOMONTH(F9,0))&lt;31,"",DATE($M$2,$S$2,31))</f>
        <v/>
      </c>
      <c r="AK9" s="106"/>
      <c r="AL9" s="108"/>
      <c r="AM9" s="109"/>
      <c r="AN9" s="109"/>
    </row>
    <row r="10" spans="1:40" ht="15" customHeight="1" x14ac:dyDescent="0.55000000000000004">
      <c r="A10" s="133"/>
      <c r="B10" s="100"/>
      <c r="C10" s="103"/>
      <c r="D10" s="100"/>
      <c r="E10" s="104"/>
      <c r="F10" s="79">
        <f>DATE($M$2,$S$2,1)</f>
        <v>45748</v>
      </c>
      <c r="G10" s="79">
        <f>DATE($M$2,$S$2,2)</f>
        <v>45749</v>
      </c>
      <c r="H10" s="79">
        <f>DATE($M$2,$S$2,3)</f>
        <v>45750</v>
      </c>
      <c r="I10" s="79">
        <f>DATE($M$2,$S$2,4)</f>
        <v>45751</v>
      </c>
      <c r="J10" s="79">
        <f>DATE($M$2,$S$2,5)</f>
        <v>45752</v>
      </c>
      <c r="K10" s="79">
        <f>DATE($M$2,$S$2,6)</f>
        <v>45753</v>
      </c>
      <c r="L10" s="79">
        <f>DATE($M$2,$S$2,7)</f>
        <v>45754</v>
      </c>
      <c r="M10" s="79">
        <f>DATE($M$2,$S$2,8)</f>
        <v>45755</v>
      </c>
      <c r="N10" s="79">
        <f>DATE($M$2,$S$2,9)</f>
        <v>45756</v>
      </c>
      <c r="O10" s="79">
        <f>DATE($M$2,$S$2,10)</f>
        <v>45757</v>
      </c>
      <c r="P10" s="79">
        <f>DATE($M$2,$S$2,11)</f>
        <v>45758</v>
      </c>
      <c r="Q10" s="79">
        <f>DATE($M$2,$S$2,12)</f>
        <v>45759</v>
      </c>
      <c r="R10" s="79">
        <f>DATE($M$2,$S$2,13)</f>
        <v>45760</v>
      </c>
      <c r="S10" s="79">
        <f>DATE($M$2,$S$2,14)</f>
        <v>45761</v>
      </c>
      <c r="T10" s="79">
        <f>DATE($M$2,$S$2,15)</f>
        <v>45762</v>
      </c>
      <c r="U10" s="79">
        <f>DATE($M$2,$S$2,16)</f>
        <v>45763</v>
      </c>
      <c r="V10" s="79">
        <f>DATE($M$2,$S$2,17)</f>
        <v>45764</v>
      </c>
      <c r="W10" s="79">
        <f>DATE($M$2,$S$2,18)</f>
        <v>45765</v>
      </c>
      <c r="X10" s="79">
        <f>DATE($M$2,$S$2,19)</f>
        <v>45766</v>
      </c>
      <c r="Y10" s="79">
        <f>DATE($M$2,$S$2,20)</f>
        <v>45767</v>
      </c>
      <c r="Z10" s="79">
        <f>DATE($M$2,$S$2,21)</f>
        <v>45768</v>
      </c>
      <c r="AA10" s="79">
        <f>DATE($M$2,$S$2,22)</f>
        <v>45769</v>
      </c>
      <c r="AB10" s="79">
        <f>DATE($M$2,$S$2,23)</f>
        <v>45770</v>
      </c>
      <c r="AC10" s="79">
        <f>DATE($M$2,$S$2,24)</f>
        <v>45771</v>
      </c>
      <c r="AD10" s="79">
        <f>DATE($M$2,$S$2,25)</f>
        <v>45772</v>
      </c>
      <c r="AE10" s="79">
        <f>DATE($M$2,$S$2,26)</f>
        <v>45773</v>
      </c>
      <c r="AF10" s="79">
        <f>DATE($M$2,$S$2,27)</f>
        <v>45774</v>
      </c>
      <c r="AG10" s="79">
        <f>DATE($M$2,$S$2,28)</f>
        <v>45775</v>
      </c>
      <c r="AH10" s="79">
        <f>IF(DAY(EOMONTH(F10,0))&lt;29,"",DATE($M$2,$S$2,29))</f>
        <v>45776</v>
      </c>
      <c r="AI10" s="79">
        <f>IF(DAY(EOMONTH(F10,0))&lt;30,"",DATE($M$2,$S$2,30))</f>
        <v>45777</v>
      </c>
      <c r="AJ10" s="79" t="str">
        <f>IF(DAY(EOMONTH(F10,0))&lt;31,"",DATE($M$2,$S$2,31))</f>
        <v/>
      </c>
      <c r="AK10" s="106"/>
      <c r="AL10" s="108"/>
      <c r="AM10" s="109"/>
      <c r="AN10" s="109"/>
    </row>
    <row r="11" spans="1:40" ht="18" customHeight="1" x14ac:dyDescent="0.55000000000000004">
      <c r="A11" s="80">
        <v>1</v>
      </c>
      <c r="B11" s="65" t="s">
        <v>22</v>
      </c>
      <c r="C11" s="59"/>
      <c r="D11" s="66"/>
      <c r="E11" s="67"/>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15">
        <f t="shared" ref="AK11:AK30" si="0">+SUM(F11:AJ11)</f>
        <v>0</v>
      </c>
      <c r="AL11" s="16">
        <f t="shared" ref="AL11:AL30" si="1">IF($AK$3="４週",AK11/4,AK11/(DAY(EOMONTH($F$9,0))/7))</f>
        <v>0</v>
      </c>
      <c r="AM11" s="134"/>
      <c r="AN11" s="134"/>
    </row>
    <row r="12" spans="1:40" ht="18" customHeight="1" x14ac:dyDescent="0.55000000000000004">
      <c r="A12" s="80">
        <v>2</v>
      </c>
      <c r="B12" s="65"/>
      <c r="C12" s="59"/>
      <c r="D12" s="66"/>
      <c r="E12" s="67"/>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15">
        <f t="shared" si="0"/>
        <v>0</v>
      </c>
      <c r="AL12" s="16">
        <f t="shared" si="1"/>
        <v>0</v>
      </c>
      <c r="AM12" s="134"/>
      <c r="AN12" s="134"/>
    </row>
    <row r="13" spans="1:40" ht="18" customHeight="1" x14ac:dyDescent="0.55000000000000004">
      <c r="A13" s="80">
        <v>3</v>
      </c>
      <c r="B13" s="65"/>
      <c r="C13" s="59"/>
      <c r="D13" s="66"/>
      <c r="E13" s="67"/>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15">
        <f t="shared" si="0"/>
        <v>0</v>
      </c>
      <c r="AL13" s="16">
        <f t="shared" si="1"/>
        <v>0</v>
      </c>
      <c r="AM13" s="134"/>
      <c r="AN13" s="134"/>
    </row>
    <row r="14" spans="1:40" ht="18" customHeight="1" x14ac:dyDescent="0.55000000000000004">
      <c r="A14" s="80">
        <v>4</v>
      </c>
      <c r="B14" s="65"/>
      <c r="C14" s="59"/>
      <c r="D14" s="66"/>
      <c r="E14" s="67"/>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15">
        <f t="shared" si="0"/>
        <v>0</v>
      </c>
      <c r="AL14" s="16">
        <f t="shared" si="1"/>
        <v>0</v>
      </c>
      <c r="AM14" s="134"/>
      <c r="AN14" s="134"/>
    </row>
    <row r="15" spans="1:40" ht="18" customHeight="1" x14ac:dyDescent="0.55000000000000004">
      <c r="A15" s="80">
        <v>5</v>
      </c>
      <c r="B15" s="65"/>
      <c r="C15" s="59"/>
      <c r="D15" s="66"/>
      <c r="E15" s="67"/>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15">
        <f t="shared" si="0"/>
        <v>0</v>
      </c>
      <c r="AL15" s="16">
        <f t="shared" si="1"/>
        <v>0</v>
      </c>
      <c r="AM15" s="134"/>
      <c r="AN15" s="134"/>
    </row>
    <row r="16" spans="1:40" ht="18" customHeight="1" x14ac:dyDescent="0.55000000000000004">
      <c r="A16" s="80">
        <v>6</v>
      </c>
      <c r="B16" s="65"/>
      <c r="C16" s="59"/>
      <c r="D16" s="66"/>
      <c r="E16" s="67"/>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15">
        <f t="shared" si="0"/>
        <v>0</v>
      </c>
      <c r="AL16" s="16">
        <f t="shared" si="1"/>
        <v>0</v>
      </c>
      <c r="AM16" s="134"/>
      <c r="AN16" s="134"/>
    </row>
    <row r="17" spans="1:40" ht="18" customHeight="1" x14ac:dyDescent="0.55000000000000004">
      <c r="A17" s="80">
        <v>7</v>
      </c>
      <c r="B17" s="65"/>
      <c r="C17" s="59"/>
      <c r="D17" s="66"/>
      <c r="E17" s="67"/>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15">
        <f t="shared" si="0"/>
        <v>0</v>
      </c>
      <c r="AL17" s="16">
        <f t="shared" si="1"/>
        <v>0</v>
      </c>
      <c r="AM17" s="134"/>
      <c r="AN17" s="134"/>
    </row>
    <row r="18" spans="1:40" ht="18" customHeight="1" x14ac:dyDescent="0.55000000000000004">
      <c r="A18" s="80">
        <v>8</v>
      </c>
      <c r="B18" s="65"/>
      <c r="C18" s="59"/>
      <c r="D18" s="66"/>
      <c r="E18" s="67"/>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15">
        <f t="shared" si="0"/>
        <v>0</v>
      </c>
      <c r="AL18" s="16">
        <f t="shared" si="1"/>
        <v>0</v>
      </c>
      <c r="AM18" s="134"/>
      <c r="AN18" s="134"/>
    </row>
    <row r="19" spans="1:40" ht="18" customHeight="1" x14ac:dyDescent="0.55000000000000004">
      <c r="A19" s="80">
        <v>9</v>
      </c>
      <c r="B19" s="65"/>
      <c r="C19" s="59"/>
      <c r="D19" s="66"/>
      <c r="E19" s="67"/>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15">
        <f t="shared" si="0"/>
        <v>0</v>
      </c>
      <c r="AL19" s="16">
        <f t="shared" si="1"/>
        <v>0</v>
      </c>
      <c r="AM19" s="134"/>
      <c r="AN19" s="134"/>
    </row>
    <row r="20" spans="1:40" ht="18" customHeight="1" x14ac:dyDescent="0.55000000000000004">
      <c r="A20" s="80">
        <v>10</v>
      </c>
      <c r="B20" s="65"/>
      <c r="C20" s="59"/>
      <c r="D20" s="66"/>
      <c r="E20" s="67"/>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15">
        <f t="shared" si="0"/>
        <v>0</v>
      </c>
      <c r="AL20" s="16">
        <f t="shared" si="1"/>
        <v>0</v>
      </c>
      <c r="AM20" s="134"/>
      <c r="AN20" s="134"/>
    </row>
    <row r="21" spans="1:40" ht="18" customHeight="1" x14ac:dyDescent="0.55000000000000004">
      <c r="A21" s="80">
        <v>11</v>
      </c>
      <c r="B21" s="65"/>
      <c r="C21" s="59"/>
      <c r="D21" s="66"/>
      <c r="E21" s="67"/>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15">
        <f t="shared" si="0"/>
        <v>0</v>
      </c>
      <c r="AL21" s="16">
        <f t="shared" si="1"/>
        <v>0</v>
      </c>
      <c r="AM21" s="134"/>
      <c r="AN21" s="134"/>
    </row>
    <row r="22" spans="1:40" ht="18" customHeight="1" x14ac:dyDescent="0.55000000000000004">
      <c r="A22" s="80">
        <v>12</v>
      </c>
      <c r="B22" s="65"/>
      <c r="C22" s="59"/>
      <c r="D22" s="66"/>
      <c r="E22" s="67"/>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15">
        <f t="shared" si="0"/>
        <v>0</v>
      </c>
      <c r="AL22" s="16">
        <f t="shared" si="1"/>
        <v>0</v>
      </c>
      <c r="AM22" s="134"/>
      <c r="AN22" s="134"/>
    </row>
    <row r="23" spans="1:40" ht="18" customHeight="1" x14ac:dyDescent="0.55000000000000004">
      <c r="A23" s="80">
        <v>13</v>
      </c>
      <c r="B23" s="65"/>
      <c r="C23" s="59"/>
      <c r="D23" s="66"/>
      <c r="E23" s="67"/>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15">
        <f t="shared" si="0"/>
        <v>0</v>
      </c>
      <c r="AL23" s="16">
        <f t="shared" si="1"/>
        <v>0</v>
      </c>
      <c r="AM23" s="134"/>
      <c r="AN23" s="134"/>
    </row>
    <row r="24" spans="1:40" ht="18" customHeight="1" x14ac:dyDescent="0.55000000000000004">
      <c r="A24" s="80">
        <v>14</v>
      </c>
      <c r="B24" s="65"/>
      <c r="C24" s="59"/>
      <c r="D24" s="66"/>
      <c r="E24" s="67"/>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15">
        <f t="shared" si="0"/>
        <v>0</v>
      </c>
      <c r="AL24" s="16">
        <f t="shared" si="1"/>
        <v>0</v>
      </c>
      <c r="AM24" s="134"/>
      <c r="AN24" s="134"/>
    </row>
    <row r="25" spans="1:40" ht="18" customHeight="1" x14ac:dyDescent="0.55000000000000004">
      <c r="A25" s="80">
        <v>15</v>
      </c>
      <c r="B25" s="65"/>
      <c r="C25" s="59"/>
      <c r="D25" s="66"/>
      <c r="E25" s="6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15">
        <f t="shared" si="0"/>
        <v>0</v>
      </c>
      <c r="AL25" s="16">
        <f t="shared" si="1"/>
        <v>0</v>
      </c>
      <c r="AM25" s="134"/>
      <c r="AN25" s="134"/>
    </row>
    <row r="26" spans="1:40" ht="18" customHeight="1" x14ac:dyDescent="0.55000000000000004">
      <c r="A26" s="80">
        <v>16</v>
      </c>
      <c r="B26" s="65"/>
      <c r="C26" s="59"/>
      <c r="D26" s="66"/>
      <c r="E26" s="67"/>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15">
        <f t="shared" si="0"/>
        <v>0</v>
      </c>
      <c r="AL26" s="16">
        <f t="shared" si="1"/>
        <v>0</v>
      </c>
      <c r="AM26" s="134"/>
      <c r="AN26" s="134"/>
    </row>
    <row r="27" spans="1:40" ht="18" customHeight="1" x14ac:dyDescent="0.55000000000000004">
      <c r="A27" s="80">
        <v>17</v>
      </c>
      <c r="B27" s="65"/>
      <c r="C27" s="59"/>
      <c r="D27" s="66"/>
      <c r="E27" s="67"/>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15">
        <f t="shared" si="0"/>
        <v>0</v>
      </c>
      <c r="AL27" s="16">
        <f t="shared" si="1"/>
        <v>0</v>
      </c>
      <c r="AM27" s="134"/>
      <c r="AN27" s="134"/>
    </row>
    <row r="28" spans="1:40" ht="18" customHeight="1" x14ac:dyDescent="0.55000000000000004">
      <c r="A28" s="80">
        <v>18</v>
      </c>
      <c r="B28" s="65"/>
      <c r="C28" s="59"/>
      <c r="D28" s="66"/>
      <c r="E28" s="67"/>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15">
        <f t="shared" si="0"/>
        <v>0</v>
      </c>
      <c r="AL28" s="16">
        <f t="shared" si="1"/>
        <v>0</v>
      </c>
      <c r="AM28" s="134"/>
      <c r="AN28" s="134"/>
    </row>
    <row r="29" spans="1:40" ht="18" customHeight="1" x14ac:dyDescent="0.55000000000000004">
      <c r="A29" s="80">
        <v>19</v>
      </c>
      <c r="B29" s="65"/>
      <c r="C29" s="59"/>
      <c r="D29" s="66"/>
      <c r="E29" s="67"/>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15">
        <f t="shared" si="0"/>
        <v>0</v>
      </c>
      <c r="AL29" s="16">
        <f t="shared" si="1"/>
        <v>0</v>
      </c>
      <c r="AM29" s="134"/>
      <c r="AN29" s="134"/>
    </row>
    <row r="30" spans="1:40" ht="18" customHeight="1" x14ac:dyDescent="0.55000000000000004">
      <c r="A30" s="92">
        <v>20</v>
      </c>
      <c r="B30" s="65"/>
      <c r="C30" s="59"/>
      <c r="D30" s="66"/>
      <c r="E30" s="67"/>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137">
        <f t="shared" si="0"/>
        <v>0</v>
      </c>
      <c r="AL30" s="138">
        <f t="shared" si="1"/>
        <v>0</v>
      </c>
      <c r="AM30" s="134"/>
      <c r="AN30" s="134"/>
    </row>
    <row r="31" spans="1:40" ht="18" customHeight="1" x14ac:dyDescent="0.55000000000000004">
      <c r="A31" s="80"/>
      <c r="B31" s="81"/>
      <c r="C31" s="82"/>
      <c r="D31" s="83"/>
      <c r="E31" s="84"/>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15">
        <f t="shared" ref="AK31" si="2">+SUM(F31:AJ31)</f>
        <v>0</v>
      </c>
      <c r="AL31" s="16">
        <f t="shared" ref="AL31" si="3">IF($AK$3="４週",AK31/4,AK31/(DAY(EOMONTH($F$9,0))/7))</f>
        <v>0</v>
      </c>
      <c r="AM31" s="135"/>
      <c r="AN31" s="135"/>
    </row>
    <row r="32" spans="1:40" ht="18" customHeight="1" x14ac:dyDescent="0.55000000000000004">
      <c r="A32" s="104" t="s">
        <v>4</v>
      </c>
      <c r="B32" s="117"/>
      <c r="C32" s="117"/>
      <c r="D32" s="117"/>
      <c r="E32" s="117"/>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33"/>
      <c r="AN32" s="133"/>
    </row>
    <row r="33" spans="1:40" ht="18" customHeight="1" x14ac:dyDescent="0.55000000000000004">
      <c r="A33" s="117" t="s">
        <v>6</v>
      </c>
      <c r="B33" s="117"/>
      <c r="C33" s="117"/>
      <c r="D33" s="117"/>
      <c r="E33" s="119"/>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17"/>
      <c r="AL33" s="18"/>
      <c r="AM33" s="133"/>
      <c r="AN33" s="133"/>
    </row>
    <row r="34" spans="1:40" ht="15" customHeight="1" x14ac:dyDescent="0.55000000000000004">
      <c r="A34" s="77"/>
      <c r="B34" s="77"/>
      <c r="C34" s="77"/>
      <c r="D34" s="77"/>
      <c r="E34" s="77"/>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7"/>
      <c r="AL34" s="77"/>
      <c r="AM34" s="32"/>
    </row>
    <row r="35" spans="1:40" ht="15" customHeight="1" x14ac:dyDescent="0.55000000000000004">
      <c r="A35" s="2" t="s">
        <v>76</v>
      </c>
      <c r="B35" s="86"/>
      <c r="C35" s="87"/>
      <c r="D35" s="87"/>
      <c r="E35" s="87"/>
      <c r="F35" s="88"/>
      <c r="G35" s="87"/>
      <c r="H35" s="89"/>
      <c r="I35" s="89"/>
      <c r="J35" s="89"/>
      <c r="K35" s="89"/>
      <c r="L35" s="89"/>
      <c r="M35" s="89"/>
      <c r="N35" s="89"/>
      <c r="O35" s="89"/>
      <c r="P35" s="89"/>
      <c r="Q35" s="89"/>
      <c r="R35" s="89">
        <v>6</v>
      </c>
      <c r="S35" s="89"/>
      <c r="T35" s="89"/>
      <c r="U35" s="89"/>
      <c r="V35" s="89"/>
      <c r="W35" s="89"/>
      <c r="X35" s="89">
        <v>7</v>
      </c>
      <c r="Y35" s="89"/>
      <c r="Z35" s="89"/>
      <c r="AA35" s="89"/>
      <c r="AB35" s="89"/>
      <c r="AC35" s="89"/>
      <c r="AD35" s="89">
        <v>8</v>
      </c>
      <c r="AE35" s="89"/>
      <c r="AF35" s="89"/>
      <c r="AG35" s="90"/>
      <c r="AH35" s="90"/>
      <c r="AI35" s="90"/>
      <c r="AJ35" s="90">
        <v>9</v>
      </c>
      <c r="AK35" s="91"/>
      <c r="AL35" s="91"/>
      <c r="AM35" s="32"/>
    </row>
    <row r="36" spans="1:40" s="2" customFormat="1" ht="15" customHeight="1" x14ac:dyDescent="0.55000000000000004">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x14ac:dyDescent="0.55000000000000004">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x14ac:dyDescent="0.55000000000000004">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x14ac:dyDescent="0.55000000000000004">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x14ac:dyDescent="0.55000000000000004">
      <c r="A40" s="2" t="s">
        <v>80</v>
      </c>
      <c r="B40" s="39"/>
      <c r="C40" s="2"/>
      <c r="D40" s="2"/>
      <c r="E40" s="2"/>
      <c r="F40" s="2"/>
      <c r="G40" s="2"/>
    </row>
    <row r="41" spans="1:40" ht="15" customHeight="1" x14ac:dyDescent="0.55000000000000004">
      <c r="A41" s="2" t="s">
        <v>81</v>
      </c>
      <c r="B41" s="39"/>
      <c r="C41" s="2"/>
      <c r="D41" s="2"/>
      <c r="E41" s="2"/>
      <c r="F41" s="2"/>
      <c r="G41" s="2"/>
    </row>
    <row r="42" spans="1:40" ht="15" customHeight="1" x14ac:dyDescent="0.55000000000000004">
      <c r="A42" s="2"/>
      <c r="B42" s="68" t="s">
        <v>82</v>
      </c>
      <c r="C42" s="100" t="s">
        <v>83</v>
      </c>
      <c r="D42" s="100"/>
      <c r="E42" s="100"/>
      <c r="F42" s="2"/>
      <c r="G42" s="2"/>
    </row>
    <row r="43" spans="1:40" ht="15" customHeight="1" x14ac:dyDescent="0.55000000000000004">
      <c r="A43" s="2"/>
      <c r="B43" s="42" t="s">
        <v>100</v>
      </c>
      <c r="C43" s="127" t="s">
        <v>84</v>
      </c>
      <c r="D43" s="127"/>
      <c r="E43" s="127"/>
      <c r="F43" s="2"/>
      <c r="G43" s="2"/>
    </row>
    <row r="44" spans="1:40" ht="15" customHeight="1" x14ac:dyDescent="0.55000000000000004">
      <c r="A44" s="2"/>
      <c r="B44" s="42" t="s">
        <v>101</v>
      </c>
      <c r="C44" s="127" t="s">
        <v>85</v>
      </c>
      <c r="D44" s="127"/>
      <c r="E44" s="127"/>
      <c r="F44" s="2"/>
      <c r="G44" s="2"/>
    </row>
    <row r="45" spans="1:40" ht="15" customHeight="1" x14ac:dyDescent="0.55000000000000004">
      <c r="A45" s="2"/>
      <c r="B45" s="42" t="s">
        <v>102</v>
      </c>
      <c r="C45" s="127" t="s">
        <v>86</v>
      </c>
      <c r="D45" s="127"/>
      <c r="E45" s="127"/>
      <c r="F45" s="2"/>
      <c r="G45" s="2"/>
    </row>
    <row r="46" spans="1:40" ht="15" customHeight="1" x14ac:dyDescent="0.55000000000000004">
      <c r="A46" s="2"/>
      <c r="B46" s="42" t="s">
        <v>103</v>
      </c>
      <c r="C46" s="127" t="s">
        <v>87</v>
      </c>
      <c r="D46" s="127"/>
      <c r="E46" s="127"/>
      <c r="F46" s="2"/>
      <c r="G46" s="2"/>
    </row>
    <row r="47" spans="1:40" ht="15" customHeight="1" x14ac:dyDescent="0.55000000000000004">
      <c r="A47" s="2"/>
      <c r="B47" s="2" t="s">
        <v>88</v>
      </c>
      <c r="C47" s="2"/>
      <c r="D47" s="2"/>
      <c r="E47" s="2"/>
      <c r="F47" s="2"/>
      <c r="G47" s="2"/>
    </row>
    <row r="48" spans="1:40" ht="15" customHeight="1" x14ac:dyDescent="0.55000000000000004">
      <c r="A48" s="2"/>
      <c r="B48" s="2" t="s">
        <v>105</v>
      </c>
      <c r="C48" s="2"/>
      <c r="D48" s="2"/>
      <c r="E48" s="2"/>
      <c r="F48" s="2"/>
      <c r="G48" s="2"/>
    </row>
    <row r="49" spans="1:7" ht="15" customHeight="1" x14ac:dyDescent="0.55000000000000004">
      <c r="A49" s="2"/>
      <c r="B49" s="2" t="s">
        <v>89</v>
      </c>
      <c r="C49" s="2"/>
      <c r="D49" s="2"/>
      <c r="E49" s="2"/>
      <c r="F49" s="2"/>
      <c r="G49" s="2"/>
    </row>
    <row r="50" spans="1:7" ht="15" customHeight="1" x14ac:dyDescent="0.55000000000000004">
      <c r="A50" s="2" t="s">
        <v>90</v>
      </c>
      <c r="B50" s="39"/>
      <c r="C50" s="2"/>
      <c r="D50" s="2"/>
      <c r="E50" s="2"/>
      <c r="F50" s="2"/>
      <c r="G50" s="2"/>
    </row>
    <row r="51" spans="1:7" ht="15" customHeight="1" x14ac:dyDescent="0.55000000000000004">
      <c r="A51" s="2" t="s">
        <v>91</v>
      </c>
      <c r="B51" s="39"/>
      <c r="C51" s="2"/>
      <c r="D51" s="2"/>
      <c r="E51" s="2"/>
      <c r="F51" s="2"/>
      <c r="G51" s="2"/>
    </row>
    <row r="52" spans="1:7" ht="15" customHeight="1" x14ac:dyDescent="0.55000000000000004">
      <c r="A52" s="2" t="s">
        <v>106</v>
      </c>
      <c r="B52" s="39"/>
      <c r="C52" s="2"/>
      <c r="D52" s="2"/>
      <c r="E52" s="2"/>
      <c r="F52" s="2"/>
      <c r="G52" s="2"/>
    </row>
    <row r="53" spans="1:7" ht="15" customHeight="1" x14ac:dyDescent="0.55000000000000004">
      <c r="A53" s="2" t="s">
        <v>92</v>
      </c>
      <c r="B53" s="39"/>
      <c r="C53" s="2"/>
      <c r="D53" s="2"/>
      <c r="E53" s="2"/>
      <c r="F53" s="2"/>
      <c r="G53" s="2"/>
    </row>
    <row r="54" spans="1:7" ht="15" customHeight="1" x14ac:dyDescent="0.55000000000000004">
      <c r="A54" s="2" t="s">
        <v>150</v>
      </c>
      <c r="B54" s="39"/>
      <c r="C54" s="2"/>
      <c r="D54" s="2"/>
      <c r="E54" s="2"/>
      <c r="F54" s="2"/>
      <c r="G54" s="2"/>
    </row>
    <row r="55" spans="1:7" ht="15" customHeight="1" x14ac:dyDescent="0.55000000000000004">
      <c r="A55" s="2" t="s">
        <v>93</v>
      </c>
      <c r="B55" s="39"/>
      <c r="C55" s="2"/>
      <c r="D55" s="2"/>
      <c r="E55" s="2"/>
      <c r="F55" s="2"/>
      <c r="G55" s="2"/>
    </row>
    <row r="56" spans="1:7" ht="15" customHeight="1" x14ac:dyDescent="0.55000000000000004">
      <c r="A56" s="2" t="s">
        <v>94</v>
      </c>
      <c r="B56" s="39"/>
      <c r="C56" s="2"/>
      <c r="D56" s="2"/>
      <c r="E56" s="2"/>
      <c r="F56" s="2"/>
      <c r="G56" s="2"/>
    </row>
    <row r="57" spans="1:7" ht="15" customHeight="1" x14ac:dyDescent="0.55000000000000004">
      <c r="A57" s="2" t="s">
        <v>95</v>
      </c>
      <c r="B57" s="39"/>
      <c r="C57" s="2"/>
      <c r="D57" s="2"/>
      <c r="E57" s="2"/>
      <c r="F57" s="2"/>
      <c r="G57" s="2"/>
    </row>
    <row r="58" spans="1:7" ht="15" customHeight="1" x14ac:dyDescent="0.55000000000000004">
      <c r="A58" s="2" t="s">
        <v>96</v>
      </c>
      <c r="B58" s="39"/>
      <c r="C58" s="2"/>
      <c r="D58" s="2"/>
      <c r="E58" s="2"/>
      <c r="F58" s="2"/>
      <c r="G58" s="2"/>
    </row>
    <row r="59" spans="1:7" ht="15" customHeight="1" x14ac:dyDescent="0.55000000000000004">
      <c r="A59" s="2" t="s">
        <v>97</v>
      </c>
      <c r="B59" s="39"/>
      <c r="C59" s="2"/>
      <c r="D59" s="2"/>
      <c r="E59" s="2"/>
      <c r="F59" s="2"/>
      <c r="G59" s="2"/>
    </row>
    <row r="60" spans="1:7" ht="15" customHeight="1" x14ac:dyDescent="0.55000000000000004">
      <c r="A60" s="2" t="s">
        <v>98</v>
      </c>
      <c r="B60" s="39"/>
      <c r="C60" s="2"/>
      <c r="D60" s="2"/>
      <c r="E60" s="2"/>
      <c r="F60" s="2"/>
      <c r="G60" s="2"/>
    </row>
    <row r="61" spans="1:7" ht="15" customHeight="1" x14ac:dyDescent="0.55000000000000004">
      <c r="A61" s="2" t="s">
        <v>99</v>
      </c>
      <c r="B61" s="39"/>
      <c r="C61" s="2"/>
      <c r="D61" s="2"/>
      <c r="E61" s="2"/>
      <c r="F61" s="2"/>
      <c r="G61" s="2"/>
    </row>
    <row r="62" spans="1:7" ht="15" customHeight="1" x14ac:dyDescent="0.55000000000000004">
      <c r="A62" s="2" t="s">
        <v>104</v>
      </c>
      <c r="B62" s="39"/>
      <c r="C62" s="2"/>
      <c r="D62" s="2"/>
      <c r="E62" s="2"/>
      <c r="F62" s="2"/>
      <c r="G62" s="2"/>
    </row>
  </sheetData>
  <sheetProtection algorithmName="SHA-512" hashValue="DIaYCDu/3nzp/njdom2OdwoYXPS7iOq45x+76SCQlj070JKMkMqhphsUt57cmnCsf4s81hcP1OynLOcqeoGyMA==" saltValue="oqSTQL9kgFf351NnAb3BPQ=="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2"/>
  <dataValidations count="3">
    <dataValidation type="list" allowBlank="1" showInputMessage="1" showErrorMessage="1" sqref="C11:C31" xr:uid="{5E8F3EAE-23D2-491B-800C-8C6FEFCA256B}">
      <formula1>"A,B,C,D"</formula1>
    </dataValidation>
    <dataValidation type="list" allowBlank="1" showInputMessage="1" showErrorMessage="1" sqref="AK3:AN3" xr:uid="{62D967B3-12A3-45E9-989F-C5F2A986F7B7}">
      <formula1>"４週,歴月"</formula1>
    </dataValidation>
    <dataValidation type="list" allowBlank="1" showInputMessage="1" showErrorMessage="1" sqref="AK4:AN4" xr:uid="{DDE75151-9577-49D6-9F23-DF634FC0BEDD}">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3"/>
  <sheetViews>
    <sheetView topLeftCell="A4" workbookViewId="0">
      <selection activeCell="A23" sqref="A23"/>
    </sheetView>
  </sheetViews>
  <sheetFormatPr defaultRowHeight="18" x14ac:dyDescent="0.55000000000000004"/>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x14ac:dyDescent="0.55000000000000004">
      <c r="A1" t="s">
        <v>62</v>
      </c>
      <c r="B1" t="s">
        <v>51</v>
      </c>
      <c r="C1" t="s">
        <v>52</v>
      </c>
      <c r="D1" t="s">
        <v>53</v>
      </c>
      <c r="E1" t="s">
        <v>54</v>
      </c>
      <c r="F1" t="s">
        <v>55</v>
      </c>
      <c r="G1" t="s">
        <v>56</v>
      </c>
      <c r="H1" t="s">
        <v>57</v>
      </c>
      <c r="I1" t="s">
        <v>58</v>
      </c>
      <c r="J1" t="s">
        <v>59</v>
      </c>
      <c r="K1" t="s">
        <v>144</v>
      </c>
    </row>
    <row r="2" spans="1:13" x14ac:dyDescent="0.55000000000000004">
      <c r="A2" t="s">
        <v>148</v>
      </c>
      <c r="B2" t="s">
        <v>22</v>
      </c>
      <c r="C2" t="s">
        <v>23</v>
      </c>
      <c r="D2" t="s">
        <v>24</v>
      </c>
    </row>
    <row r="3" spans="1:13" x14ac:dyDescent="0.55000000000000004">
      <c r="A3" t="s">
        <v>145</v>
      </c>
      <c r="B3" t="s">
        <v>22</v>
      </c>
      <c r="C3" t="s">
        <v>23</v>
      </c>
      <c r="D3" t="s">
        <v>24</v>
      </c>
    </row>
    <row r="4" spans="1:13" x14ac:dyDescent="0.55000000000000004">
      <c r="A4" t="s">
        <v>146</v>
      </c>
      <c r="B4" t="s">
        <v>22</v>
      </c>
      <c r="C4" t="s">
        <v>23</v>
      </c>
      <c r="D4" t="s">
        <v>24</v>
      </c>
    </row>
    <row r="5" spans="1:13" x14ac:dyDescent="0.55000000000000004">
      <c r="A5" t="s">
        <v>147</v>
      </c>
      <c r="B5" t="s">
        <v>22</v>
      </c>
      <c r="C5" t="s">
        <v>23</v>
      </c>
      <c r="D5" t="s">
        <v>24</v>
      </c>
    </row>
    <row r="6" spans="1:13" x14ac:dyDescent="0.55000000000000004">
      <c r="A6" s="55" t="s">
        <v>13</v>
      </c>
      <c r="B6" s="55" t="s">
        <v>22</v>
      </c>
      <c r="C6" s="55" t="s">
        <v>25</v>
      </c>
      <c r="D6" s="55" t="s">
        <v>26</v>
      </c>
      <c r="E6" s="55" t="s">
        <v>27</v>
      </c>
      <c r="F6" s="55" t="s">
        <v>28</v>
      </c>
      <c r="G6" s="54"/>
      <c r="H6" s="55"/>
      <c r="I6" s="55"/>
      <c r="J6" s="55"/>
    </row>
    <row r="7" spans="1:13" x14ac:dyDescent="0.55000000000000004">
      <c r="A7" s="55" t="s">
        <v>5</v>
      </c>
      <c r="B7" s="55" t="s">
        <v>22</v>
      </c>
      <c r="C7" s="55" t="s">
        <v>25</v>
      </c>
      <c r="D7" s="55" t="s">
        <v>26</v>
      </c>
      <c r="E7" s="55" t="s">
        <v>27</v>
      </c>
      <c r="F7" s="55" t="s">
        <v>29</v>
      </c>
      <c r="G7" s="55" t="s">
        <v>30</v>
      </c>
      <c r="H7" s="55" t="s">
        <v>141</v>
      </c>
      <c r="I7" s="55" t="s">
        <v>28</v>
      </c>
      <c r="J7" s="55" t="s">
        <v>151</v>
      </c>
      <c r="K7" s="54"/>
      <c r="L7" s="54"/>
    </row>
    <row r="8" spans="1:13" x14ac:dyDescent="0.55000000000000004">
      <c r="A8" s="55" t="s">
        <v>126</v>
      </c>
      <c r="B8" s="55" t="s">
        <v>22</v>
      </c>
      <c r="C8" s="55" t="s">
        <v>28</v>
      </c>
      <c r="D8" s="54"/>
      <c r="E8" s="54"/>
      <c r="F8" s="54"/>
      <c r="G8" s="54"/>
      <c r="H8" s="54"/>
      <c r="I8" s="54"/>
      <c r="J8" s="54"/>
      <c r="K8" s="54"/>
      <c r="L8" s="54"/>
      <c r="M8" s="54"/>
    </row>
    <row r="9" spans="1:13" x14ac:dyDescent="0.55000000000000004">
      <c r="A9" s="55" t="s">
        <v>127</v>
      </c>
      <c r="B9" s="55" t="s">
        <v>22</v>
      </c>
      <c r="C9" s="55" t="s">
        <v>28</v>
      </c>
      <c r="D9" s="55"/>
      <c r="E9" s="55"/>
      <c r="F9" s="55"/>
      <c r="G9" s="55"/>
      <c r="H9" s="55"/>
      <c r="I9" s="55"/>
      <c r="J9" s="55"/>
    </row>
    <row r="10" spans="1:13" x14ac:dyDescent="0.55000000000000004">
      <c r="A10" s="55" t="s">
        <v>128</v>
      </c>
      <c r="B10" s="55" t="s">
        <v>22</v>
      </c>
      <c r="C10" s="55" t="s">
        <v>28</v>
      </c>
      <c r="D10" s="55"/>
      <c r="E10" s="55"/>
      <c r="F10" s="55"/>
      <c r="G10" s="55"/>
      <c r="H10" s="55"/>
      <c r="I10" s="55"/>
      <c r="J10" s="55"/>
    </row>
    <row r="11" spans="1:13" x14ac:dyDescent="0.55000000000000004">
      <c r="A11" s="55" t="s">
        <v>12</v>
      </c>
      <c r="B11" s="55" t="s">
        <v>22</v>
      </c>
      <c r="C11" s="55" t="s">
        <v>23</v>
      </c>
      <c r="D11" s="55"/>
      <c r="E11" s="55"/>
      <c r="F11" s="55"/>
      <c r="G11" s="55"/>
      <c r="H11" s="55"/>
      <c r="I11" s="55"/>
      <c r="J11" s="55"/>
    </row>
    <row r="12" spans="1:13" x14ac:dyDescent="0.55000000000000004">
      <c r="A12" s="55" t="s">
        <v>129</v>
      </c>
      <c r="B12" s="55" t="s">
        <v>22</v>
      </c>
      <c r="C12" s="55" t="s">
        <v>25</v>
      </c>
      <c r="D12" s="55" t="s">
        <v>37</v>
      </c>
      <c r="E12" s="55" t="s">
        <v>28</v>
      </c>
      <c r="F12" s="55" t="s">
        <v>151</v>
      </c>
      <c r="G12" s="55"/>
      <c r="H12" s="55"/>
      <c r="I12" s="55"/>
      <c r="J12" s="55"/>
    </row>
    <row r="13" spans="1:13" x14ac:dyDescent="0.55000000000000004">
      <c r="A13" s="55" t="s">
        <v>130</v>
      </c>
      <c r="B13" s="55" t="s">
        <v>22</v>
      </c>
      <c r="C13" s="55" t="s">
        <v>25</v>
      </c>
      <c r="D13" s="55" t="s">
        <v>37</v>
      </c>
      <c r="E13" s="55" t="s">
        <v>151</v>
      </c>
      <c r="F13" s="55"/>
      <c r="G13" s="55"/>
      <c r="H13" s="55"/>
      <c r="I13" s="55"/>
      <c r="J13" s="55"/>
    </row>
    <row r="14" spans="1:13" x14ac:dyDescent="0.55000000000000004">
      <c r="A14" s="55" t="s">
        <v>131</v>
      </c>
      <c r="B14" s="55" t="s">
        <v>22</v>
      </c>
      <c r="C14" s="55" t="s">
        <v>25</v>
      </c>
      <c r="D14" s="55" t="s">
        <v>37</v>
      </c>
      <c r="E14" s="55" t="s">
        <v>28</v>
      </c>
      <c r="F14" s="55" t="s">
        <v>149</v>
      </c>
      <c r="G14" s="55" t="s">
        <v>151</v>
      </c>
      <c r="H14" s="55"/>
      <c r="I14" s="55"/>
      <c r="J14" s="55"/>
    </row>
    <row r="15" spans="1:13" x14ac:dyDescent="0.55000000000000004">
      <c r="A15" s="55" t="s">
        <v>38</v>
      </c>
      <c r="B15" s="55" t="s">
        <v>22</v>
      </c>
      <c r="C15" s="55" t="s">
        <v>25</v>
      </c>
      <c r="D15" s="55" t="s">
        <v>26</v>
      </c>
      <c r="E15" s="55" t="s">
        <v>27</v>
      </c>
      <c r="F15" s="55" t="s">
        <v>29</v>
      </c>
      <c r="G15" s="55" t="s">
        <v>30</v>
      </c>
      <c r="H15" s="55" t="s">
        <v>141</v>
      </c>
      <c r="I15" s="55" t="s">
        <v>39</v>
      </c>
      <c r="J15" s="55" t="s">
        <v>40</v>
      </c>
      <c r="K15" t="s">
        <v>28</v>
      </c>
      <c r="L15" s="55" t="s">
        <v>151</v>
      </c>
      <c r="M15" s="54"/>
    </row>
    <row r="16" spans="1:13" x14ac:dyDescent="0.55000000000000004">
      <c r="A16" s="55" t="s">
        <v>113</v>
      </c>
      <c r="B16" s="55" t="s">
        <v>22</v>
      </c>
      <c r="C16" s="55" t="s">
        <v>25</v>
      </c>
      <c r="D16" s="55" t="s">
        <v>27</v>
      </c>
      <c r="E16" s="55" t="s">
        <v>29</v>
      </c>
      <c r="F16" s="55" t="s">
        <v>30</v>
      </c>
      <c r="G16" s="55" t="s">
        <v>141</v>
      </c>
      <c r="H16" s="55" t="s">
        <v>28</v>
      </c>
      <c r="I16" s="54"/>
      <c r="J16" s="54"/>
      <c r="K16" s="54"/>
      <c r="L16" s="54"/>
    </row>
    <row r="17" spans="1:11" x14ac:dyDescent="0.55000000000000004">
      <c r="A17" s="55" t="s">
        <v>114</v>
      </c>
      <c r="B17" s="55" t="s">
        <v>22</v>
      </c>
      <c r="C17" s="55" t="s">
        <v>25</v>
      </c>
      <c r="D17" s="55" t="s">
        <v>31</v>
      </c>
      <c r="E17" s="55" t="s">
        <v>28</v>
      </c>
      <c r="F17" s="55" t="s">
        <v>151</v>
      </c>
      <c r="G17" s="54"/>
      <c r="H17" s="55"/>
      <c r="I17" s="55"/>
      <c r="J17" s="55"/>
    </row>
    <row r="18" spans="1:11" x14ac:dyDescent="0.55000000000000004">
      <c r="A18" s="55" t="s">
        <v>11</v>
      </c>
      <c r="B18" s="55" t="s">
        <v>22</v>
      </c>
      <c r="C18" s="55" t="s">
        <v>25</v>
      </c>
      <c r="D18" s="55" t="s">
        <v>32</v>
      </c>
      <c r="E18" s="55" t="s">
        <v>33</v>
      </c>
      <c r="F18" s="55" t="s">
        <v>34</v>
      </c>
      <c r="G18" s="54"/>
      <c r="H18" s="55"/>
      <c r="I18" s="55"/>
      <c r="J18" s="55"/>
    </row>
    <row r="19" spans="1:11" x14ac:dyDescent="0.55000000000000004">
      <c r="A19" s="55" t="s">
        <v>143</v>
      </c>
      <c r="B19" s="55" t="s">
        <v>22</v>
      </c>
      <c r="C19" s="55" t="s">
        <v>25</v>
      </c>
      <c r="D19" s="55" t="s">
        <v>33</v>
      </c>
      <c r="E19" s="55" t="s">
        <v>34</v>
      </c>
      <c r="F19" s="54"/>
      <c r="G19" s="55"/>
      <c r="H19" s="55"/>
      <c r="I19" s="55"/>
      <c r="J19" s="55"/>
    </row>
    <row r="20" spans="1:11" x14ac:dyDescent="0.55000000000000004">
      <c r="A20" s="55" t="s">
        <v>142</v>
      </c>
      <c r="B20" s="55" t="s">
        <v>22</v>
      </c>
      <c r="C20" s="55" t="s">
        <v>25</v>
      </c>
      <c r="D20" s="55" t="s">
        <v>33</v>
      </c>
      <c r="E20" s="55" t="s">
        <v>34</v>
      </c>
      <c r="F20" s="55" t="s">
        <v>151</v>
      </c>
      <c r="G20" s="55"/>
      <c r="H20" s="55"/>
      <c r="I20" s="55"/>
      <c r="J20" s="55"/>
    </row>
    <row r="21" spans="1:11" x14ac:dyDescent="0.55000000000000004">
      <c r="A21" s="55" t="s">
        <v>153</v>
      </c>
      <c r="B21" s="55" t="s">
        <v>22</v>
      </c>
      <c r="C21" s="55" t="s">
        <v>25</v>
      </c>
      <c r="D21" s="55" t="s">
        <v>33</v>
      </c>
      <c r="E21" s="55" t="s">
        <v>34</v>
      </c>
      <c r="F21" s="55" t="s">
        <v>151</v>
      </c>
      <c r="G21" s="55"/>
      <c r="H21" s="55"/>
      <c r="I21" s="55"/>
      <c r="J21" s="55"/>
    </row>
    <row r="22" spans="1:11" x14ac:dyDescent="0.55000000000000004">
      <c r="A22" s="55" t="s">
        <v>154</v>
      </c>
      <c r="B22" s="55" t="s">
        <v>22</v>
      </c>
      <c r="C22" s="55" t="s">
        <v>25</v>
      </c>
      <c r="D22" s="55" t="s">
        <v>33</v>
      </c>
      <c r="E22" s="55" t="s">
        <v>34</v>
      </c>
      <c r="F22" s="55" t="s">
        <v>151</v>
      </c>
      <c r="G22" s="55"/>
      <c r="H22" s="55"/>
      <c r="I22" s="55"/>
      <c r="J22" s="55"/>
    </row>
    <row r="23" spans="1:11" x14ac:dyDescent="0.55000000000000004">
      <c r="A23" s="55" t="s">
        <v>10</v>
      </c>
      <c r="B23" s="55" t="s">
        <v>22</v>
      </c>
      <c r="C23" s="55" t="s">
        <v>24</v>
      </c>
      <c r="D23" s="55"/>
      <c r="E23" s="55"/>
      <c r="F23" s="55"/>
      <c r="G23" s="55"/>
      <c r="H23" s="55"/>
      <c r="I23" s="55"/>
      <c r="J23" s="55"/>
    </row>
    <row r="24" spans="1:11" x14ac:dyDescent="0.55000000000000004">
      <c r="A24" s="55" t="s">
        <v>9</v>
      </c>
      <c r="B24" s="55" t="s">
        <v>22</v>
      </c>
      <c r="C24" s="55" t="s">
        <v>25</v>
      </c>
      <c r="D24" s="55" t="s">
        <v>35</v>
      </c>
      <c r="E24" s="54"/>
      <c r="F24" s="55"/>
      <c r="G24" s="55"/>
      <c r="H24" s="55"/>
      <c r="I24" s="55"/>
      <c r="J24" s="55"/>
    </row>
    <row r="25" spans="1:11" x14ac:dyDescent="0.55000000000000004">
      <c r="A25" s="55" t="s">
        <v>8</v>
      </c>
      <c r="B25" s="55" t="s">
        <v>22</v>
      </c>
      <c r="C25" s="55" t="s">
        <v>25</v>
      </c>
      <c r="D25" s="55" t="s">
        <v>36</v>
      </c>
      <c r="E25" s="54"/>
      <c r="F25" s="55"/>
      <c r="G25" s="55"/>
      <c r="H25" s="55"/>
      <c r="I25" s="55"/>
      <c r="J25" s="55"/>
    </row>
    <row r="26" spans="1:11" x14ac:dyDescent="0.55000000000000004">
      <c r="A26" s="55" t="s">
        <v>42</v>
      </c>
      <c r="B26" s="55" t="s">
        <v>22</v>
      </c>
      <c r="C26" s="55" t="s">
        <v>41</v>
      </c>
      <c r="D26" s="55" t="s">
        <v>140</v>
      </c>
      <c r="E26" s="55"/>
      <c r="F26" s="55"/>
      <c r="G26" s="55"/>
      <c r="H26" s="55"/>
      <c r="I26" s="55"/>
      <c r="J26" s="55"/>
    </row>
    <row r="27" spans="1:11" x14ac:dyDescent="0.55000000000000004">
      <c r="A27" s="55" t="s">
        <v>115</v>
      </c>
      <c r="B27" s="55" t="s">
        <v>22</v>
      </c>
      <c r="C27" s="55" t="s">
        <v>46</v>
      </c>
      <c r="D27" s="55" t="s">
        <v>47</v>
      </c>
      <c r="E27" s="55" t="s">
        <v>48</v>
      </c>
      <c r="F27" s="55" t="s">
        <v>49</v>
      </c>
      <c r="G27" s="55" t="s">
        <v>27</v>
      </c>
      <c r="H27" s="55" t="s">
        <v>151</v>
      </c>
      <c r="I27" s="55"/>
      <c r="J27" s="55"/>
    </row>
    <row r="28" spans="1:11" x14ac:dyDescent="0.55000000000000004">
      <c r="A28" s="55" t="s">
        <v>136</v>
      </c>
      <c r="B28" s="55" t="s">
        <v>22</v>
      </c>
      <c r="C28" s="55" t="s">
        <v>46</v>
      </c>
      <c r="D28" s="55" t="s">
        <v>132</v>
      </c>
      <c r="E28" s="55" t="s">
        <v>27</v>
      </c>
      <c r="F28" s="55" t="s">
        <v>47</v>
      </c>
      <c r="G28" s="55" t="s">
        <v>48</v>
      </c>
      <c r="H28" s="55" t="s">
        <v>49</v>
      </c>
      <c r="I28" s="55" t="s">
        <v>151</v>
      </c>
      <c r="J28" s="55"/>
    </row>
    <row r="29" spans="1:11" x14ac:dyDescent="0.55000000000000004">
      <c r="A29" s="55" t="s">
        <v>135</v>
      </c>
      <c r="B29" s="55" t="s">
        <v>22</v>
      </c>
      <c r="C29" s="55" t="s">
        <v>46</v>
      </c>
      <c r="D29" s="55" t="s">
        <v>132</v>
      </c>
      <c r="E29" s="55" t="s">
        <v>47</v>
      </c>
      <c r="F29" s="55" t="s">
        <v>48</v>
      </c>
      <c r="G29" s="55" t="s">
        <v>133</v>
      </c>
      <c r="H29" s="55" t="s">
        <v>134</v>
      </c>
      <c r="I29" s="55" t="s">
        <v>49</v>
      </c>
      <c r="J29" s="55" t="s">
        <v>27</v>
      </c>
      <c r="K29" s="55" t="s">
        <v>151</v>
      </c>
    </row>
    <row r="30" spans="1:11" x14ac:dyDescent="0.55000000000000004">
      <c r="A30" s="55" t="s">
        <v>43</v>
      </c>
      <c r="B30" s="55" t="s">
        <v>22</v>
      </c>
      <c r="C30" s="55" t="s">
        <v>46</v>
      </c>
      <c r="D30" s="55" t="s">
        <v>50</v>
      </c>
      <c r="E30" s="55"/>
      <c r="F30" s="55"/>
      <c r="G30" s="55"/>
      <c r="H30" s="55"/>
      <c r="I30" s="55"/>
      <c r="J30" s="55"/>
      <c r="K30" s="55"/>
    </row>
    <row r="31" spans="1:11" x14ac:dyDescent="0.55000000000000004">
      <c r="A31" s="55" t="s">
        <v>21</v>
      </c>
      <c r="B31" s="55" t="s">
        <v>22</v>
      </c>
      <c r="C31" s="55" t="s">
        <v>46</v>
      </c>
      <c r="D31" s="55" t="s">
        <v>50</v>
      </c>
      <c r="E31" s="55"/>
      <c r="F31" s="55"/>
      <c r="G31" s="55"/>
      <c r="H31" s="55"/>
      <c r="I31" s="55"/>
      <c r="J31" s="55"/>
      <c r="K31" s="55"/>
    </row>
    <row r="32" spans="1:11" x14ac:dyDescent="0.55000000000000004">
      <c r="A32" s="55" t="s">
        <v>44</v>
      </c>
      <c r="B32" s="55" t="s">
        <v>22</v>
      </c>
      <c r="C32" s="55" t="s">
        <v>46</v>
      </c>
      <c r="D32" s="55" t="s">
        <v>26</v>
      </c>
      <c r="E32" s="55" t="s">
        <v>27</v>
      </c>
      <c r="F32" s="55" t="s">
        <v>47</v>
      </c>
      <c r="G32" s="55" t="s">
        <v>48</v>
      </c>
      <c r="H32" s="55" t="s">
        <v>133</v>
      </c>
      <c r="I32" s="55" t="s">
        <v>134</v>
      </c>
      <c r="J32" s="55" t="s">
        <v>137</v>
      </c>
      <c r="K32" s="55" t="s">
        <v>151</v>
      </c>
    </row>
    <row r="33" spans="1:10" x14ac:dyDescent="0.55000000000000004">
      <c r="A33" s="55" t="s">
        <v>45</v>
      </c>
      <c r="B33" s="55" t="s">
        <v>46</v>
      </c>
      <c r="C33" s="55" t="s">
        <v>26</v>
      </c>
      <c r="D33" s="55" t="s">
        <v>27</v>
      </c>
      <c r="E33" s="55" t="s">
        <v>47</v>
      </c>
      <c r="F33" s="55" t="s">
        <v>48</v>
      </c>
      <c r="G33" s="55" t="s">
        <v>137</v>
      </c>
      <c r="H33" s="55" t="s">
        <v>138</v>
      </c>
      <c r="I33" s="55" t="s">
        <v>139</v>
      </c>
      <c r="J33" s="55" t="s">
        <v>151</v>
      </c>
    </row>
  </sheetData>
  <sheetProtection algorithmName="SHA-512" hashValue="RIg++0QgZOXn0SIwFERoqvRnfrrLEoj4TAa6cJ4UpmUce8nhsz9QkUPOx4iSNd9GSiyI0nENV8lUpY5T2o90EQ==" saltValue="c0TYtIWRptT0gyKAyJ19kA=="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092F6D-A213-4140-9345-E45F179860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勤務形態一覧表（生活訓練）</vt:lpstr>
      <vt:lpstr>勤務形態一覧（凡例）</vt:lpstr>
      <vt:lpstr>選択肢</vt:lpstr>
      <vt:lpstr>'勤務形態一覧（凡例）'!Print_Area</vt:lpstr>
      <vt:lpstr>'勤務形態一覧表（生活訓練）'!Print_Area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