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ss160093\障がい福祉課\サービス支援班・生活支援班\★サービス支援班（令和５年度）\01　制度改正（Ｒ５ナガセ→Ｒ６中山（条例等改正））\★Ｒ６報酬改定\■ＨＰ掲載用：別紙（令和６年度報酬改定）パスワード：２４５０\作業中（様式変更）\070310差替（勤務形態一覧表）\前年度\"/>
    </mc:Choice>
  </mc:AlternateContent>
  <xr:revisionPtr revIDLastSave="0" documentId="13_ncr:1_{E4CC2FA2-5716-42DB-9001-B257F3396932}" xr6:coauthVersionLast="47" xr6:coauthVersionMax="47" xr10:uidLastSave="{00000000-0000-0000-0000-000000000000}"/>
  <bookViews>
    <workbookView xWindow="38325" yWindow="0" windowWidth="18195" windowHeight="15585" tabRatio="853" xr2:uid="{00000000-000D-0000-FFFF-FFFF00000000}"/>
  </bookViews>
  <sheets>
    <sheet name="勤務形態一覧表（重度訪問介護）" sheetId="117" r:id="rId1"/>
    <sheet name="勤務形態一覧（凡例）" sheetId="118" r:id="rId2"/>
    <sheet name="選択肢" sheetId="90" state="hidden" r:id="rId3"/>
  </sheets>
  <definedNames>
    <definedName name="___kk06" localSheetId="1">#REF!</definedName>
    <definedName name="___kk06">#REF!</definedName>
    <definedName name="___kk29" localSheetId="1">#REF!</definedName>
    <definedName name="___kk29">#REF!</definedName>
    <definedName name="__kk06" localSheetId="1">#REF!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1">'勤務形態一覧（凡例）'!$A$1:$AN$62</definedName>
    <definedName name="_xlnm.Print_Area" localSheetId="0">'勤務形態一覧表（重度訪問介護）'!$A$1:$AN$81</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選択肢!$B$32:$J$32</definedName>
    <definedName name="一般相談支援事業">選択肢!$B$22:$J$22</definedName>
    <definedName name="機能訓練">選択肢!$B$16:$L$16</definedName>
    <definedName name="居宅介護">選択肢!$B$2:$D$2</definedName>
    <definedName name="居宅介護・重度訪問介護・同行援護・行動援護">選択肢!$B$2:$J$2</definedName>
    <definedName name="居宅訪問型児童発達支援">選択肢!$B$30:$J$30</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選択肢!$B$28:$K$28</definedName>
    <definedName name="児童発達支援・主として重症心身障害児を対象とする場合">選択肢!$B$27:$J$27</definedName>
    <definedName name="児童発達支援・放課後等デイサービス">選択肢!$B$26:$J$26</definedName>
    <definedName name="自立生活援助">選択肢!$B$24:$J$24</definedName>
    <definedName name="就労移行支援">選択肢!$B$18:$J$18</definedName>
    <definedName name="就労継続支援Ａ型">選択肢!$B$20:$J$20</definedName>
    <definedName name="就労継続支援Ａ型・B型">選択肢!$B$20:$J$20</definedName>
    <definedName name="就労継続支援Ｂ型">選択肢!$B$20:$J$20</definedName>
    <definedName name="就労定着支援">選択肢!$B$23:$J$23</definedName>
    <definedName name="重度障害者等包括支援">選択肢!$B$11:$J$11</definedName>
    <definedName name="重度訪問介護">選択肢!$B$3:$D$3</definedName>
    <definedName name="障害者支援施設">選択肢!$B$15:$M$15</definedName>
    <definedName name="食事">#REF!</definedName>
    <definedName name="生活介護">選択肢!$B$7:$L$7</definedName>
    <definedName name="生活訓練">選択肢!$B$17:$J$17</definedName>
    <definedName name="短期入所・空床利用型">選択肢!$B$9:$J$9</definedName>
    <definedName name="短期入所・単独型">選択肢!$B$10:$J$10</definedName>
    <definedName name="短期入所・併設型">選択肢!$B$8:$M$8</definedName>
    <definedName name="町っ油">#REF!</definedName>
    <definedName name="同行援護">選択肢!$B$4:$D$4</definedName>
    <definedName name="特定相談支援・障害児相談支援">選択肢!$B$25:$J$25</definedName>
    <definedName name="認定指定就労移行支援">選択肢!$B$19:$E$19</definedName>
    <definedName name="福祉型障害児入所施設">選択肢!$B$31:$K$31</definedName>
    <definedName name="保育所等訪問支援">選択肢!$B$29:$J$29</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1" i="118" l="1"/>
  <c r="AL31" i="118" s="1"/>
  <c r="AK31" i="117"/>
  <c r="AL31" i="117" s="1"/>
  <c r="AJ32" i="118"/>
  <c r="AI32" i="118"/>
  <c r="AH32" i="118"/>
  <c r="AG32" i="118"/>
  <c r="AF32" i="118"/>
  <c r="AE32" i="118"/>
  <c r="AD32" i="118"/>
  <c r="AC32" i="118"/>
  <c r="AB32" i="118"/>
  <c r="AA32" i="118"/>
  <c r="Z32" i="118"/>
  <c r="Y32" i="118"/>
  <c r="X32" i="118"/>
  <c r="W32" i="118"/>
  <c r="V32" i="118"/>
  <c r="U32" i="118"/>
  <c r="T32" i="118"/>
  <c r="S32" i="118"/>
  <c r="R32" i="118"/>
  <c r="Q32" i="118"/>
  <c r="P32" i="118"/>
  <c r="O32" i="118"/>
  <c r="N32" i="118"/>
  <c r="M32" i="118"/>
  <c r="L32" i="118"/>
  <c r="AK32" i="118" s="1"/>
  <c r="AL32" i="118" s="1"/>
  <c r="K32" i="118"/>
  <c r="J32" i="118"/>
  <c r="I32" i="118"/>
  <c r="H32" i="118"/>
  <c r="G32" i="118"/>
  <c r="F32" i="118"/>
  <c r="AK30" i="118"/>
  <c r="AL30" i="118" s="1"/>
  <c r="AK29" i="118"/>
  <c r="AL29" i="118" s="1"/>
  <c r="AK28" i="118"/>
  <c r="AL28" i="118" s="1"/>
  <c r="AK27" i="118"/>
  <c r="AL27" i="118" s="1"/>
  <c r="AK26" i="118"/>
  <c r="AL26" i="118" s="1"/>
  <c r="AK25" i="118"/>
  <c r="AL25" i="118" s="1"/>
  <c r="AK24" i="118"/>
  <c r="AL24" i="118" s="1"/>
  <c r="AK23" i="118"/>
  <c r="AL23" i="118" s="1"/>
  <c r="AK22" i="118"/>
  <c r="AL22" i="118" s="1"/>
  <c r="AK21" i="118"/>
  <c r="AL21" i="118" s="1"/>
  <c r="AK20" i="118"/>
  <c r="AL20" i="118" s="1"/>
  <c r="AK19" i="118"/>
  <c r="AL19" i="118" s="1"/>
  <c r="AK18" i="118"/>
  <c r="AL18" i="118" s="1"/>
  <c r="AK17" i="118"/>
  <c r="AL17" i="118" s="1"/>
  <c r="AK16" i="118"/>
  <c r="AL16" i="118" s="1"/>
  <c r="AK15" i="118"/>
  <c r="AL15" i="118" s="1"/>
  <c r="AK14" i="118"/>
  <c r="AL14" i="118" s="1"/>
  <c r="AK13" i="118"/>
  <c r="AL13" i="118" s="1"/>
  <c r="AK12" i="118"/>
  <c r="AL12" i="118" s="1"/>
  <c r="AK11" i="118"/>
  <c r="AL11" i="118" s="1"/>
  <c r="AJ10" i="118"/>
  <c r="AI10" i="118"/>
  <c r="AG10" i="118"/>
  <c r="AF10" i="118"/>
  <c r="AE10" i="118"/>
  <c r="AD10" i="118"/>
  <c r="AC10" i="118"/>
  <c r="AB10" i="118"/>
  <c r="AA10" i="118"/>
  <c r="Z10" i="118"/>
  <c r="Y10" i="118"/>
  <c r="X10" i="118"/>
  <c r="W10" i="118"/>
  <c r="V10" i="118"/>
  <c r="U10" i="118"/>
  <c r="T10" i="118"/>
  <c r="S10" i="118"/>
  <c r="R10" i="118"/>
  <c r="Q10" i="118"/>
  <c r="P10" i="118"/>
  <c r="O10" i="118"/>
  <c r="N10" i="118"/>
  <c r="M10" i="118"/>
  <c r="L10" i="118"/>
  <c r="K10" i="118"/>
  <c r="J10" i="118"/>
  <c r="I10" i="118"/>
  <c r="H10" i="118"/>
  <c r="G10" i="118"/>
  <c r="F10" i="118"/>
  <c r="AH10" i="118" s="1"/>
  <c r="AG9" i="118"/>
  <c r="AF9" i="118"/>
  <c r="AE9" i="118"/>
  <c r="AD9" i="118"/>
  <c r="AC9" i="118"/>
  <c r="AB9" i="118"/>
  <c r="AA9" i="118"/>
  <c r="Z9" i="118"/>
  <c r="Y9" i="118"/>
  <c r="X9" i="118"/>
  <c r="W9" i="118"/>
  <c r="V9" i="118"/>
  <c r="U9" i="118"/>
  <c r="T9" i="118"/>
  <c r="S9" i="118"/>
  <c r="R9" i="118"/>
  <c r="Q9" i="118"/>
  <c r="P9" i="118"/>
  <c r="O9" i="118"/>
  <c r="N9" i="118"/>
  <c r="M9" i="118"/>
  <c r="L9" i="118"/>
  <c r="K9" i="118"/>
  <c r="J9" i="118"/>
  <c r="I9" i="118"/>
  <c r="H9" i="118"/>
  <c r="G9" i="118"/>
  <c r="F9" i="118"/>
  <c r="AJ9" i="118" s="1"/>
  <c r="AH9" i="118" l="1"/>
  <c r="AI9" i="118"/>
  <c r="AK30" i="117" l="1"/>
  <c r="U39" i="117"/>
  <c r="AH42" i="117"/>
  <c r="AK42" i="117" s="1"/>
  <c r="AH41" i="117"/>
  <c r="AK41" i="117" s="1"/>
  <c r="I48" i="117" l="1"/>
  <c r="L51" i="117" s="1"/>
  <c r="E48" i="117"/>
  <c r="E50" i="117" s="1"/>
  <c r="C48" i="117"/>
  <c r="D50" i="117" s="1"/>
  <c r="I41" i="117"/>
  <c r="I43" i="117" s="1"/>
  <c r="AH43" i="117" s="1"/>
  <c r="F40" i="117"/>
  <c r="E40" i="117"/>
  <c r="D40" i="117"/>
  <c r="AJ32" i="117"/>
  <c r="AI32" i="117"/>
  <c r="AH32" i="117"/>
  <c r="AG32" i="117"/>
  <c r="AF32" i="117"/>
  <c r="AE32" i="117"/>
  <c r="AD32" i="117"/>
  <c r="AC32" i="117"/>
  <c r="AB32" i="117"/>
  <c r="AA32" i="117"/>
  <c r="Z32" i="117"/>
  <c r="Y32" i="117"/>
  <c r="X32" i="117"/>
  <c r="W32" i="117"/>
  <c r="V32" i="117"/>
  <c r="U32" i="117"/>
  <c r="T32" i="117"/>
  <c r="S32" i="117"/>
  <c r="R32" i="117"/>
  <c r="Q32" i="117"/>
  <c r="P32" i="117"/>
  <c r="O32" i="117"/>
  <c r="N32" i="117"/>
  <c r="M32" i="117"/>
  <c r="L32" i="117"/>
  <c r="K32" i="117"/>
  <c r="J32" i="117"/>
  <c r="I32" i="117"/>
  <c r="H32" i="117"/>
  <c r="G32" i="117"/>
  <c r="F32" i="117"/>
  <c r="AK29" i="117"/>
  <c r="AK28" i="117"/>
  <c r="AK27" i="117"/>
  <c r="AK26" i="117"/>
  <c r="AL26" i="117"/>
  <c r="AK25" i="117"/>
  <c r="AL25" i="117" s="1"/>
  <c r="AK24" i="117"/>
  <c r="AL24" i="117" s="1"/>
  <c r="AK23" i="117"/>
  <c r="AL23" i="117" s="1"/>
  <c r="AK22" i="117"/>
  <c r="AK21" i="117"/>
  <c r="AL21" i="117" s="1"/>
  <c r="AK20" i="117"/>
  <c r="AL20" i="117" s="1"/>
  <c r="AK19" i="117"/>
  <c r="AL19" i="117" s="1"/>
  <c r="AK18" i="117"/>
  <c r="AK17" i="117"/>
  <c r="AK16" i="117"/>
  <c r="AK15" i="117"/>
  <c r="AL15" i="117" s="1"/>
  <c r="AK14" i="117"/>
  <c r="AK13" i="117"/>
  <c r="AL13" i="117" s="1"/>
  <c r="AK12" i="117"/>
  <c r="AL12" i="117" s="1"/>
  <c r="AG10" i="117"/>
  <c r="AF10" i="117"/>
  <c r="AE10" i="117"/>
  <c r="AD10" i="117"/>
  <c r="AC10" i="117"/>
  <c r="AB10" i="117"/>
  <c r="AA10" i="117"/>
  <c r="Z10" i="117"/>
  <c r="Y10" i="117"/>
  <c r="X10" i="117"/>
  <c r="W10" i="117"/>
  <c r="V10" i="117"/>
  <c r="U10" i="117"/>
  <c r="T10" i="117"/>
  <c r="S10" i="117"/>
  <c r="R10" i="117"/>
  <c r="Q10" i="117"/>
  <c r="P10" i="117"/>
  <c r="O10" i="117"/>
  <c r="N10" i="117"/>
  <c r="M10" i="117"/>
  <c r="L10" i="117"/>
  <c r="K10" i="117"/>
  <c r="J10" i="117"/>
  <c r="I10" i="117"/>
  <c r="H10" i="117"/>
  <c r="G10" i="117"/>
  <c r="F10" i="117"/>
  <c r="AH10" i="117" s="1"/>
  <c r="AG9" i="117"/>
  <c r="AF9" i="117"/>
  <c r="AE9" i="117"/>
  <c r="AD9" i="117"/>
  <c r="AC9" i="117"/>
  <c r="AB9" i="117"/>
  <c r="AA9" i="117"/>
  <c r="Z9" i="117"/>
  <c r="Y9" i="117"/>
  <c r="X9" i="117"/>
  <c r="W9" i="117"/>
  <c r="V9" i="117"/>
  <c r="U9" i="117"/>
  <c r="T9" i="117"/>
  <c r="S9" i="117"/>
  <c r="R9" i="117"/>
  <c r="Q9" i="117"/>
  <c r="P9" i="117"/>
  <c r="O9" i="117"/>
  <c r="N9" i="117"/>
  <c r="M9" i="117"/>
  <c r="L9" i="117"/>
  <c r="K9" i="117"/>
  <c r="J9" i="117"/>
  <c r="I9" i="117"/>
  <c r="H9" i="117"/>
  <c r="G9" i="117"/>
  <c r="F9" i="117"/>
  <c r="AJ9" i="117" s="1"/>
  <c r="AL16" i="117" l="1"/>
  <c r="AL17" i="117"/>
  <c r="AL27" i="117"/>
  <c r="AL18" i="117"/>
  <c r="AL28" i="117"/>
  <c r="AL29" i="117"/>
  <c r="AL22" i="117"/>
  <c r="AL30" i="117"/>
  <c r="AK43" i="117"/>
  <c r="AM41" i="117" s="1"/>
  <c r="AM44" i="117" s="1" a="1"/>
  <c r="AM44" i="117" s="1"/>
  <c r="AJ10" i="117"/>
  <c r="AI10" i="117"/>
  <c r="AK32" i="117"/>
  <c r="AL32" i="117" s="1"/>
  <c r="F51" i="117"/>
  <c r="I50" i="117"/>
  <c r="E51" i="117"/>
  <c r="I51" i="117"/>
  <c r="L50" i="117"/>
  <c r="F50" i="117"/>
  <c r="I52" i="117"/>
  <c r="C50" i="117"/>
  <c r="AH9" i="117"/>
  <c r="E52" i="117"/>
  <c r="AI9" i="117"/>
  <c r="AL14" i="11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<sst xmlns="http://schemas.openxmlformats.org/spreadsheetml/2006/main" count="345" uniqueCount="159">
  <si>
    <t>専従</t>
    <rPh sb="0" eb="2">
      <t>センジュウ</t>
    </rPh>
    <phoneticPr fontId="4"/>
  </si>
  <si>
    <t>兼務</t>
    <rPh sb="0" eb="2">
      <t>ケンム</t>
    </rPh>
    <phoneticPr fontId="4"/>
  </si>
  <si>
    <t>合計</t>
    <rPh sb="0" eb="2">
      <t>ゴウケイ</t>
    </rPh>
    <phoneticPr fontId="7"/>
  </si>
  <si>
    <t>生活介護</t>
    <rPh sb="0" eb="2">
      <t>セイカツ</t>
    </rPh>
    <rPh sb="2" eb="4">
      <t>カイゴ</t>
    </rPh>
    <phoneticPr fontId="7"/>
  </si>
  <si>
    <t>サービス提供時間</t>
    <rPh sb="4" eb="6">
      <t>テイキョウ</t>
    </rPh>
    <rPh sb="6" eb="8">
      <t>ジカン</t>
    </rPh>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</si>
  <si>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</si>
  <si>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自立生活援助</t>
    <rPh sb="0" eb="2">
      <t>ジリツ</t>
    </rPh>
    <rPh sb="2" eb="4">
      <t>セイカツ</t>
    </rPh>
    <rPh sb="4" eb="6">
      <t>エンジョ</t>
    </rPh>
    <phoneticPr fontId="7"/>
  </si>
  <si>
    <t>就労定着支援</t>
    <rPh sb="0" eb="2">
      <t>シュウロウ</t>
    </rPh>
    <rPh sb="2" eb="4">
      <t>テイチャク</t>
    </rPh>
    <rPh sb="4" eb="6">
      <t>シエン</t>
    </rPh>
    <phoneticPr fontId="7"/>
  </si>
  <si>
    <t>一般相談支援事業</t>
    <rPh sb="2" eb="4">
      <t>ソウダン</t>
    </rPh>
    <rPh sb="4" eb="6">
      <t>シエン</t>
    </rPh>
    <rPh sb="6" eb="8">
      <t>ジギョウ</t>
    </rPh>
    <phoneticPr fontId="7"/>
  </si>
  <si>
    <t>就労移行支援</t>
    <rPh sb="0" eb="2">
      <t>シュウロウ</t>
    </rPh>
    <rPh sb="2" eb="4">
      <t>イコウ</t>
    </rPh>
    <rPh sb="4" eb="6">
      <t>シエン</t>
    </rPh>
    <phoneticPr fontId="7"/>
  </si>
  <si>
    <t>重度障害者等包括支援</t>
    <rPh sb="0" eb="2">
      <t>ジュウド</t>
    </rPh>
    <rPh sb="2" eb="5">
      <t>ショウガイシャ</t>
    </rPh>
    <rPh sb="5" eb="6">
      <t>ナド</t>
    </rPh>
    <rPh sb="6" eb="8">
      <t>ホウカツ</t>
    </rPh>
    <rPh sb="8" eb="10">
      <t>シエン</t>
    </rPh>
    <phoneticPr fontId="7"/>
  </si>
  <si>
    <t>療養介護</t>
    <rPh sb="0" eb="2">
      <t>リョウヨウ</t>
    </rPh>
    <rPh sb="2" eb="4">
      <t>カイゴ</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</si>
  <si>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</si>
  <si>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</si>
  <si>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</si>
  <si>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</si>
  <si>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常勤</t>
    <rPh sb="0" eb="2">
      <t>ジョウキン</t>
    </rPh>
    <phoneticPr fontId="7"/>
  </si>
  <si>
    <t>非常勤</t>
    <rPh sb="0" eb="3">
      <t>ヒジョウキン</t>
    </rPh>
    <phoneticPr fontId="7"/>
  </si>
  <si>
    <t>第５週</t>
    <rPh sb="0" eb="1">
      <t>ダイ</t>
    </rPh>
    <rPh sb="2" eb="3">
      <t>シュウ</t>
    </rPh>
    <phoneticPr fontId="7"/>
  </si>
  <si>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</si>
  <si>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</si>
  <si>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</si>
  <si>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</si>
  <si>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</si>
  <si>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</si>
  <si>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</si>
  <si>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</si>
  <si>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</si>
  <si>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</si>
  <si>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</si>
  <si>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</si>
  <si>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</si>
  <si>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</si>
  <si>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</si>
  <si>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</si>
  <si>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</si>
  <si>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7"/>
  </si>
  <si>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</si>
  <si>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</si>
  <si>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</si>
  <si>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</si>
  <si>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</si>
  <si>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</si>
  <si>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</si>
  <si>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</si>
  <si>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</si>
  <si>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</si>
  <si>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</si>
  <si>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</si>
  <si>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</si>
  <si>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</si>
  <si>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</si>
  <si>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</si>
  <si>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</si>
  <si>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</si>
  <si>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</si>
  <si>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</si>
  <si>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</si>
  <si>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7"/>
  </si>
  <si>
    <t>月</t>
    <rPh sb="0" eb="1">
      <t>ゲツ</t>
    </rPh>
    <phoneticPr fontId="7"/>
  </si>
  <si>
    <t>！申請するサービス類型を選択してください</t>
    <rPh sb="1" eb="3">
      <t>シンセイ</t>
    </rPh>
    <rPh sb="9" eb="11">
      <t>ルイケイ</t>
    </rPh>
    <rPh sb="12" eb="14">
      <t>センタク</t>
    </rPh>
    <phoneticPr fontId="3"/>
  </si>
  <si>
    <t>No.</t>
    <phoneticPr fontId="7"/>
  </si>
  <si>
    <t>サービス種別</t>
    <rPh sb="4" eb="6">
      <t>シュベツ</t>
    </rPh>
    <phoneticPr fontId="1"/>
  </si>
  <si>
    <t>事業所名</t>
    <rPh sb="0" eb="3">
      <t>ジギョウショ</t>
    </rPh>
    <rPh sb="3" eb="4">
      <t>メイ</t>
    </rPh>
    <phoneticPr fontId="1"/>
  </si>
  <si>
    <t>時間/週</t>
    <rPh sb="0" eb="2">
      <t>ジカン</t>
    </rPh>
    <rPh sb="3" eb="4">
      <t>シュウ</t>
    </rPh>
    <phoneticPr fontId="7"/>
  </si>
  <si>
    <t>時間/月</t>
    <rPh sb="0" eb="2">
      <t>ジカン</t>
    </rPh>
    <rPh sb="3" eb="4">
      <t>ツキ</t>
    </rPh>
    <phoneticPr fontId="7"/>
  </si>
  <si>
    <t>(1)記載する期間</t>
    <rPh sb="3" eb="5">
      <t>キサイ</t>
    </rPh>
    <rPh sb="7" eb="9">
      <t>キカン</t>
    </rPh>
    <phoneticPr fontId="7"/>
  </si>
  <si>
    <t>(2)予定/実績の別</t>
    <rPh sb="3" eb="5">
      <t>ヨテイ</t>
    </rPh>
    <rPh sb="6" eb="8">
      <t>ジッセキ</t>
    </rPh>
    <rPh sb="9" eb="10">
      <t>ベツ</t>
    </rPh>
    <phoneticPr fontId="7"/>
  </si>
  <si>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</si>
  <si>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7"/>
  </si>
  <si>
    <t>(5)勤務形態</t>
    <rPh sb="3" eb="5">
      <t>キンム</t>
    </rPh>
    <rPh sb="5" eb="7">
      <t>ケイタイ</t>
    </rPh>
    <phoneticPr fontId="7"/>
  </si>
  <si>
    <t>(6)資格</t>
    <rPh sb="3" eb="5">
      <t>シカク</t>
    </rPh>
    <phoneticPr fontId="7"/>
  </si>
  <si>
    <t>(7)氏名</t>
    <rPh sb="3" eb="5">
      <t>シメイ</t>
    </rPh>
    <phoneticPr fontId="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</si>
  <si>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</si>
  <si>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</si>
  <si>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</si>
  <si>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</si>
  <si>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</si>
  <si>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</si>
  <si>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</si>
  <si>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</si>
  <si>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</si>
  <si>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</si>
  <si>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</si>
  <si>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</si>
  <si>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</si>
  <si>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</si>
  <si>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</si>
  <si>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</si>
  <si>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</si>
  <si>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</si>
  <si>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</si>
  <si>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</si>
  <si>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</si>
  <si>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</si>
  <si>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</si>
  <si>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</si>
  <si>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</si>
  <si>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</si>
  <si>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</si>
  <si>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</si>
  <si>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</si>
  <si>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</si>
  <si>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</si>
  <si>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7"/>
  </si>
  <si>
    <t>(9)勤務時間数合計</t>
    <rPh sb="3" eb="5">
      <t>キンム</t>
    </rPh>
    <rPh sb="5" eb="7">
      <t>ジカン</t>
    </rPh>
    <rPh sb="7" eb="8">
      <t>スウ</t>
    </rPh>
    <rPh sb="8" eb="10">
      <t>ゴウケイ</t>
    </rPh>
    <phoneticPr fontId="7"/>
  </si>
  <si>
    <t>(10)週平均の勤務時間数</t>
    <rPh sb="4" eb="7">
      <t>シュウヘイキン</t>
    </rPh>
    <rPh sb="8" eb="10">
      <t>キンム</t>
    </rPh>
    <rPh sb="10" eb="12">
      <t>ジカン</t>
    </rPh>
    <rPh sb="12" eb="13">
      <t>スウ</t>
    </rPh>
    <phoneticPr fontId="7"/>
  </si>
  <si>
    <t>(11)兼務状況
（兼務先／兼務する職務の内容）等</t>
    <phoneticPr fontId="7"/>
  </si>
  <si>
    <t>常勤換算数</t>
    <rPh sb="0" eb="5">
      <t>ジョウキンカンサンスウ</t>
    </rPh>
    <phoneticPr fontId="3"/>
  </si>
  <si>
    <t>区分</t>
    <rPh sb="0" eb="2">
      <t>クブン</t>
    </rPh>
    <phoneticPr fontId="4"/>
  </si>
  <si>
    <t>h</t>
    <phoneticPr fontId="4"/>
  </si>
  <si>
    <t>人</t>
    <rPh sb="0" eb="1">
      <t>ニン</t>
    </rPh>
    <phoneticPr fontId="4"/>
  </si>
  <si>
    <t>機能訓練</t>
    <rPh sb="0" eb="2">
      <t>キノウ</t>
    </rPh>
    <rPh sb="2" eb="4">
      <t>クンレン</t>
    </rPh>
    <phoneticPr fontId="7"/>
  </si>
  <si>
    <t>生活訓練</t>
    <rPh sb="0" eb="2">
      <t>セイカツ</t>
    </rPh>
    <rPh sb="2" eb="4">
      <t>クンレン</t>
    </rPh>
    <phoneticPr fontId="7"/>
  </si>
  <si>
    <t>児童発達支援・放課後等デイサービス</t>
    <rPh sb="0" eb="2">
      <t>ジドウ</t>
    </rPh>
    <rPh sb="2" eb="4">
      <t>ハッタツ</t>
    </rPh>
    <rPh sb="4" eb="6">
      <t>シエン</t>
    </rPh>
    <rPh sb="7" eb="11">
      <t>ホウカゴトウ</t>
    </rPh>
    <phoneticPr fontId="1"/>
  </si>
  <si>
    <t>＜人員に関する基準＞</t>
    <rPh sb="1" eb="3">
      <t>ジンイン</t>
    </rPh>
    <rPh sb="4" eb="5">
      <t>カン</t>
    </rPh>
    <rPh sb="7" eb="9">
      <t>キジュン</t>
    </rPh>
    <phoneticPr fontId="7"/>
  </si>
  <si>
    <t>○サービス提供責任者</t>
    <rPh sb="5" eb="7">
      <t>テイキョウ</t>
    </rPh>
    <rPh sb="7" eb="10">
      <t>セキニンシャ</t>
    </rPh>
    <phoneticPr fontId="4"/>
  </si>
  <si>
    <t>必要な配置数</t>
    <rPh sb="0" eb="2">
      <t>ヒツヨウ</t>
    </rPh>
    <rPh sb="3" eb="6">
      <t>ハイチスウ</t>
    </rPh>
    <phoneticPr fontId="4"/>
  </si>
  <si>
    <t>＜実人数集計＞</t>
    <rPh sb="1" eb="2">
      <t>ジツ</t>
    </rPh>
    <rPh sb="2" eb="4">
      <t>ニンズウ</t>
    </rPh>
    <rPh sb="4" eb="6">
      <t>シュウケイ</t>
    </rPh>
    <phoneticPr fontId="7"/>
  </si>
  <si>
    <t>　(2) 「予定」・「実績」のいずれかを選択してください。</t>
    <rPh sb="6" eb="8">
      <t>ヨテイ</t>
    </rPh>
    <rPh sb="11" eb="13">
      <t>ジッセキ</t>
    </rPh>
    <rPh sb="20" eb="22">
      <t>センタク</t>
    </rPh>
    <phoneticPr fontId="1"/>
  </si>
  <si>
    <t>短期入所・併設型</t>
    <rPh sb="0" eb="2">
      <t>タンキ</t>
    </rPh>
    <rPh sb="2" eb="4">
      <t>ニュウショ</t>
    </rPh>
    <rPh sb="5" eb="8">
      <t>ヘイセツガタ</t>
    </rPh>
    <phoneticPr fontId="7"/>
  </si>
  <si>
    <t>短期入所・空床利用型</t>
    <rPh sb="0" eb="2">
      <t>タンキ</t>
    </rPh>
    <rPh sb="2" eb="4">
      <t>ニュウショ</t>
    </rPh>
    <rPh sb="5" eb="7">
      <t>クウショウ</t>
    </rPh>
    <rPh sb="7" eb="10">
      <t>リヨウガタ</t>
    </rPh>
    <phoneticPr fontId="7"/>
  </si>
  <si>
    <t>短期入所・単独型</t>
    <rPh sb="0" eb="2">
      <t>タンキ</t>
    </rPh>
    <rPh sb="2" eb="4">
      <t>ニュウショ</t>
    </rPh>
    <rPh sb="5" eb="8">
      <t>タンドクガタ</t>
    </rPh>
    <phoneticPr fontId="7"/>
  </si>
  <si>
    <t>共同生活援助・介護サービス包括型</t>
    <rPh sb="0" eb="2">
      <t>キョウドウ</t>
    </rPh>
    <rPh sb="2" eb="4">
      <t>セイカツ</t>
    </rPh>
    <rPh sb="4" eb="6">
      <t>エンジョ</t>
    </rPh>
    <phoneticPr fontId="7"/>
  </si>
  <si>
    <t>共同生活援助・外部サービス利用型</t>
    <rPh sb="0" eb="2">
      <t>キョウドウ</t>
    </rPh>
    <rPh sb="2" eb="4">
      <t>セイカツ</t>
    </rPh>
    <rPh sb="4" eb="6">
      <t>エンジョ</t>
    </rPh>
    <phoneticPr fontId="7"/>
  </si>
  <si>
    <t>共同生活援助・日中サービス支援型</t>
    <rPh sb="0" eb="2">
      <t>キョウドウ</t>
    </rPh>
    <rPh sb="2" eb="4">
      <t>セイカツ</t>
    </rPh>
    <rPh sb="4" eb="6">
      <t>エンジョ</t>
    </rPh>
    <phoneticPr fontId="7"/>
  </si>
  <si>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</si>
  <si>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</si>
  <si>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</si>
  <si>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</si>
  <si>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</si>
  <si>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心理担当職員</t>
    <rPh sb="0" eb="6">
      <t>シンリタントウショクイン</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</si>
  <si>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</si>
  <si>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</si>
  <si>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</si>
  <si>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合計</t>
    <rPh sb="0" eb="2">
      <t>ゴウケイ</t>
    </rPh>
    <phoneticPr fontId="4"/>
  </si>
  <si>
    <t>（新規申請の場合は推定数）</t>
    <phoneticPr fontId="4"/>
  </si>
  <si>
    <t>※事業所における待機時間や移動時間については、サービス提供時間から除く。</t>
    <rPh sb="1" eb="4">
      <t>ジギョウショ</t>
    </rPh>
    <rPh sb="8" eb="10">
      <t>タイキ</t>
    </rPh>
    <rPh sb="10" eb="12">
      <t>ジカン</t>
    </rPh>
    <rPh sb="13" eb="15">
      <t>イドウ</t>
    </rPh>
    <rPh sb="15" eb="17">
      <t>ジカン</t>
    </rPh>
    <rPh sb="27" eb="29">
      <t>テイキョウ</t>
    </rPh>
    <rPh sb="29" eb="31">
      <t>ジカン</t>
    </rPh>
    <rPh sb="33" eb="34">
      <t>ノゾ</t>
    </rPh>
    <phoneticPr fontId="3"/>
  </si>
  <si>
    <t>（平均利用者数）</t>
    <phoneticPr fontId="3"/>
  </si>
  <si>
    <t>利用者数</t>
    <rPh sb="0" eb="3">
      <t>リヨウシャ</t>
    </rPh>
    <rPh sb="3" eb="4">
      <t>スウ</t>
    </rPh>
    <phoneticPr fontId="4"/>
  </si>
  <si>
    <t>言語聴覚士</t>
    <rPh sb="0" eb="2">
      <t>ゲンゴ</t>
    </rPh>
    <rPh sb="2" eb="5">
      <t>チョウカクシ</t>
    </rPh>
    <phoneticPr fontId="3"/>
  </si>
  <si>
    <t>認定指定就労移行支援</t>
    <rPh sb="0" eb="2">
      <t>ニンテイ</t>
    </rPh>
    <rPh sb="2" eb="4">
      <t>シテイ</t>
    </rPh>
    <rPh sb="4" eb="6">
      <t>シュウロウ</t>
    </rPh>
    <rPh sb="6" eb="8">
      <t>イコウ</t>
    </rPh>
    <rPh sb="8" eb="10">
      <t>シエン</t>
    </rPh>
    <phoneticPr fontId="7"/>
  </si>
  <si>
    <t>職種⑩</t>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</si>
  <si>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</si>
  <si>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</si>
  <si>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</si>
  <si>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phoneticPr fontId="7"/>
  </si>
  <si>
    <t>夜間支援従事者</t>
    <rPh sb="0" eb="7">
      <t>ヤカンシエンジュウジシャ</t>
    </rPh>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</si>
  <si>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</si>
  <si>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各区分の値とそれに基づく配置数</t>
    <phoneticPr fontId="3"/>
  </si>
  <si>
    <t>常勤換算方法によらない場合</t>
    <phoneticPr fontId="3"/>
  </si>
  <si>
    <t>常勤換算方法による場合</t>
  </si>
  <si>
    <t>サービス提供時間が1000時間又はその端数を増すごとに1人以上</t>
    <phoneticPr fontId="3"/>
  </si>
  <si>
    <t>従業者数が20人又はその端数を増すごとに1人以上</t>
    <phoneticPr fontId="3"/>
  </si>
  <si>
    <t>利用者数が10人又はその端数を増すごとに1人以上</t>
    <phoneticPr fontId="3"/>
  </si>
  <si>
    <t>その他職員</t>
    <rPh sb="2" eb="3">
      <t>タ</t>
    </rPh>
    <rPh sb="3" eb="5">
      <t>ショクイン</t>
    </rPh>
    <phoneticPr fontId="3"/>
  </si>
  <si>
    <t>！申請するサービス類型を選択してください</t>
    <phoneticPr fontId="7"/>
  </si>
  <si>
    <t>就労継続支援Ａ型</t>
    <rPh sb="0" eb="2">
      <t>シュウロウ</t>
    </rPh>
    <rPh sb="2" eb="4">
      <t>ケイゾク</t>
    </rPh>
    <rPh sb="4" eb="6">
      <t>シエン</t>
    </rPh>
    <rPh sb="7" eb="8">
      <t>ガタ</t>
    </rPh>
    <phoneticPr fontId="7"/>
  </si>
  <si>
    <t>就労継続支援Ｂ型</t>
    <rPh sb="0" eb="2">
      <t>シュウロウ</t>
    </rPh>
    <rPh sb="2" eb="4">
      <t>ケイゾク</t>
    </rPh>
    <rPh sb="4" eb="6">
      <t>シエン</t>
    </rPh>
    <rPh sb="7" eb="8">
      <t>ガタ</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</si>
</sst>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 "/>
    <numFmt numFmtId="177" formatCode="[$-409]d;@"/>
    <numFmt numFmtId="178" formatCode="aaa"/>
    <numFmt numFmtId="179" formatCode="0&quot;月&quot;"/>
  </numFmts>
  <fonts count="25">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1"/>
      <color rgb="FFFF0000"/>
      <name val="游ゴシック"/>
      <family val="3"/>
      <charset val="128"/>
      <scheme val="minor"/>
    </font>
    <font>
      <sz val="11"/>
      <name val="游ゴシック"/>
      <family val="3"/>
      <charset val="128"/>
      <scheme val="minor"/>
    </font>
    <font>
      <sz val="7"/>
      <name val="ＭＳ ゴシック"/>
      <family val="3"/>
      <charset val="128"/>
    </font>
    <font>
      <sz val="9"/>
      <color rgb="FFFF0000"/>
      <name val="ＭＳ ゴシック"/>
      <family val="3"/>
      <charset val="128"/>
    </font>
    <font>
      <sz val="6"/>
      <name val="游ゴシック"/>
      <family val="3"/>
      <charset val="128"/>
      <scheme val="minor"/>
    </font>
  </fonts>
  <fills count="8">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s>
  <cellStyleXfs count="8">
    <xf numFmtId="0" fontId="0" fillId="0" borderId="0">
      <alignment vertical="center"/>
    </xf>
    <xf numFmtId="0" fontId="6" fillId="0" borderId="0"/>
    <xf numFmtId="6" fontId="6" fillId="0" borderId="0" applyFont="0" applyFill="0" applyBorder="0" applyAlignment="0" applyProtection="0"/>
    <xf numFmtId="0" fontId="15" fillId="0" borderId="0">
      <alignment vertical="center"/>
    </xf>
    <xf numFmtId="0" fontId="6" fillId="0" borderId="0"/>
    <xf numFmtId="0" fontId="6" fillId="0" borderId="0"/>
    <xf numFmtId="0" fontId="16" fillId="0" borderId="0">
      <alignment vertical="center"/>
    </xf>
    <xf numFmtId="0" fontId="6" fillId="0" borderId="0">
      <alignment vertical="center"/>
    </xf>
  </cellStyleXfs>
  <cellXfs count="189">
    <xf numFmtId="0" fontId="0" fillId="0" borderId="0" xfId="0">
      <alignment vertical="center"/>
    </xf>
    <xf numFmtId="0" fontId="8" fillId="0" borderId="0" xfId="7" applyFont="1">
      <alignment vertical="center"/>
    </xf>
    <xf numFmtId="0" fontId="5" fillId="0" borderId="0" xfId="7" applyFont="1">
      <alignment vertical="center"/>
    </xf>
    <xf numFmtId="0" fontId="8"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6" xfId="7" applyNumberFormat="1" applyFont="1" applyBorder="1" applyAlignment="1">
      <alignment vertical="center"/>
    </xf>
    <xf numFmtId="178" fontId="5" fillId="0" borderId="6" xfId="7" applyNumberFormat="1" applyFont="1" applyBorder="1" applyAlignment="1">
      <alignment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8" fillId="0" borderId="0" xfId="7" applyFont="1" applyFill="1">
      <alignment vertical="center"/>
    </xf>
    <xf numFmtId="0" fontId="2" fillId="0" borderId="0" xfId="7" applyFont="1" applyBorder="1" applyAlignment="1">
      <alignment horizontal="left" vertical="center"/>
    </xf>
    <xf numFmtId="0" fontId="5" fillId="0" borderId="5" xfId="7" applyFont="1" applyBorder="1" applyAlignment="1">
      <alignment horizontal="right" vertical="center"/>
    </xf>
    <xf numFmtId="176" fontId="5" fillId="0" borderId="6" xfId="7" applyNumberFormat="1" applyFont="1" applyBorder="1" applyAlignment="1">
      <alignment horizontal="right" vertical="center"/>
    </xf>
    <xf numFmtId="0" fontId="5" fillId="0" borderId="6" xfId="7" applyFont="1" applyBorder="1" applyAlignment="1">
      <alignment horizontal="right" vertical="center"/>
    </xf>
    <xf numFmtId="0" fontId="5" fillId="0" borderId="13" xfId="7" applyFont="1" applyBorder="1" applyAlignment="1">
      <alignment horizontal="right" vertical="center"/>
    </xf>
    <xf numFmtId="0" fontId="2" fillId="0" borderId="6" xfId="7" applyFont="1" applyBorder="1" applyAlignment="1">
      <alignment vertical="center"/>
    </xf>
    <xf numFmtId="0" fontId="2" fillId="0" borderId="0" xfId="7" applyFont="1" applyAlignment="1">
      <alignment horizontal="left" vertical="center"/>
    </xf>
    <xf numFmtId="0" fontId="5" fillId="0" borderId="6" xfId="7" applyFont="1" applyBorder="1" applyAlignment="1">
      <alignment horizontal="center" vertical="center"/>
    </xf>
    <xf numFmtId="0" fontId="5" fillId="0" borderId="0" xfId="7" applyFont="1" applyBorder="1" applyAlignment="1">
      <alignment horizontal="center" vertical="center"/>
    </xf>
    <xf numFmtId="0" fontId="17" fillId="0" borderId="0" xfId="7" applyFont="1" applyBorder="1" applyAlignment="1">
      <alignment horizontal="center" vertical="center"/>
    </xf>
    <xf numFmtId="0" fontId="17" fillId="0" borderId="0" xfId="3" applyFont="1" applyBorder="1" applyAlignment="1">
      <alignment horizontal="center" vertical="center"/>
    </xf>
    <xf numFmtId="0" fontId="17" fillId="0" borderId="0" xfId="7" applyFont="1" applyBorder="1" applyAlignment="1">
      <alignment vertical="center"/>
    </xf>
    <xf numFmtId="0" fontId="9" fillId="0" borderId="0" xfId="7" applyFont="1" applyAlignment="1">
      <alignment horizontal="left" vertical="center"/>
    </xf>
    <xf numFmtId="0" fontId="2" fillId="0" borderId="0" xfId="7" applyFont="1" applyAlignment="1">
      <alignment horizontal="right" vertical="center"/>
    </xf>
    <xf numFmtId="0" fontId="5" fillId="0" borderId="6" xfId="7" applyFont="1" applyBorder="1" applyAlignment="1">
      <alignment horizontal="center" vertical="center" wrapText="1"/>
    </xf>
    <xf numFmtId="0" fontId="16"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18" fillId="0" borderId="0" xfId="0" applyFont="1">
      <alignment vertical="center"/>
    </xf>
    <xf numFmtId="0" fontId="15" fillId="0" borderId="0" xfId="0" applyFont="1">
      <alignment vertical="center"/>
    </xf>
    <xf numFmtId="0" fontId="15" fillId="0" borderId="0" xfId="0" applyFont="1" applyAlignment="1">
      <alignment horizontal="right" vertical="center"/>
    </xf>
    <xf numFmtId="0" fontId="19" fillId="0" borderId="0" xfId="7" applyFont="1" applyBorder="1" applyAlignment="1">
      <alignment horizontal="center" vertical="center"/>
    </xf>
    <xf numFmtId="0" fontId="19" fillId="0" borderId="0" xfId="3" applyFont="1" applyBorder="1" applyAlignment="1">
      <alignment horizontal="center" vertical="center"/>
    </xf>
    <xf numFmtId="0" fontId="19" fillId="0" borderId="0" xfId="7" applyFont="1" applyAlignment="1">
      <alignment vertical="center"/>
    </xf>
    <xf numFmtId="0" fontId="5" fillId="0" borderId="0" xfId="7" applyFont="1" applyAlignment="1">
      <alignment vertical="center" textRotation="255" shrinkToFit="1"/>
    </xf>
    <xf numFmtId="0" fontId="14" fillId="0" borderId="0" xfId="7" applyFont="1" applyAlignment="1">
      <alignment horizontal="left" vertical="center"/>
    </xf>
    <xf numFmtId="0" fontId="2" fillId="0" borderId="0" xfId="7" applyFont="1" applyFill="1" applyBorder="1" applyAlignment="1">
      <alignment horizontal="center" vertical="center"/>
    </xf>
    <xf numFmtId="0" fontId="5" fillId="0" borderId="6" xfId="7" applyFont="1" applyBorder="1" applyAlignment="1">
      <alignment vertical="center" textRotation="255" shrinkToFit="1"/>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6" xfId="3" applyFont="1" applyBorder="1" applyAlignment="1">
      <alignment horizontal="center" vertical="center"/>
    </xf>
    <xf numFmtId="0" fontId="5" fillId="0" borderId="12" xfId="3" applyFont="1" applyBorder="1" applyAlignment="1">
      <alignment horizontal="center"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0" fillId="0" borderId="0" xfId="7" applyFont="1" applyFill="1" applyBorder="1" applyAlignment="1">
      <alignment vertical="center"/>
    </xf>
    <xf numFmtId="0" fontId="2" fillId="0" borderId="0" xfId="7" applyFont="1" applyFill="1" applyBorder="1">
      <alignment vertical="center"/>
    </xf>
    <xf numFmtId="179" fontId="5" fillId="0" borderId="6" xfId="7" applyNumberFormat="1" applyFont="1" applyFill="1" applyBorder="1" applyAlignment="1">
      <alignment horizontal="center" vertical="center"/>
    </xf>
    <xf numFmtId="0" fontId="2" fillId="0" borderId="4" xfId="7" applyFont="1" applyFill="1" applyBorder="1" applyAlignment="1">
      <alignment vertical="center"/>
    </xf>
    <xf numFmtId="0" fontId="5" fillId="6" borderId="6" xfId="3" applyFont="1" applyFill="1" applyBorder="1" applyAlignment="1">
      <alignment horizontal="center" vertical="center"/>
    </xf>
    <xf numFmtId="0" fontId="5" fillId="0" borderId="2" xfId="7" applyFont="1" applyFill="1" applyBorder="1" applyAlignment="1">
      <alignment vertical="center"/>
    </xf>
    <xf numFmtId="0" fontId="5" fillId="0" borderId="2" xfId="7" applyFont="1" applyFill="1" applyBorder="1" applyAlignment="1">
      <alignment horizontal="center" vertical="center"/>
    </xf>
    <xf numFmtId="0" fontId="8" fillId="0" borderId="0" xfId="7" applyFont="1" applyFill="1" applyAlignment="1">
      <alignment horizontal="center" vertical="center"/>
    </xf>
    <xf numFmtId="0" fontId="20" fillId="0" borderId="0" xfId="0" applyFont="1">
      <alignment vertical="center"/>
    </xf>
    <xf numFmtId="0" fontId="5" fillId="0" borderId="0" xfId="7" applyFont="1" applyFill="1" applyBorder="1" applyAlignment="1">
      <alignment horizontal="center" vertical="center"/>
    </xf>
    <xf numFmtId="0" fontId="5" fillId="0" borderId="0" xfId="7" applyFont="1" applyFill="1">
      <alignment vertical="center"/>
    </xf>
    <xf numFmtId="0" fontId="21" fillId="0" borderId="0" xfId="0" applyFont="1">
      <alignment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7" borderId="6" xfId="7" applyFont="1" applyFill="1" applyBorder="1" applyAlignment="1">
      <alignment horizontal="left" vertical="center"/>
    </xf>
    <xf numFmtId="176" fontId="5" fillId="0" borderId="13" xfId="7" applyNumberFormat="1" applyFont="1" applyBorder="1" applyAlignment="1">
      <alignment horizontal="right" vertical="center"/>
    </xf>
    <xf numFmtId="0" fontId="5" fillId="0" borderId="0" xfId="3" applyFont="1" applyBorder="1" applyAlignment="1">
      <alignment horizontal="center" vertical="center"/>
    </xf>
    <xf numFmtId="0" fontId="5" fillId="0" borderId="5" xfId="7" applyFont="1" applyFill="1" applyBorder="1" applyAlignment="1">
      <alignment horizontal="center" vertical="center"/>
    </xf>
    <xf numFmtId="0" fontId="23" fillId="0" borderId="0" xfId="7" applyFont="1" applyFill="1" applyBorder="1" applyAlignment="1">
      <alignment vertical="center"/>
    </xf>
    <xf numFmtId="0" fontId="10" fillId="0" borderId="6" xfId="7" applyFont="1" applyFill="1" applyBorder="1" applyAlignment="1">
      <alignment horizontal="center" vertical="center"/>
    </xf>
    <xf numFmtId="0" fontId="10" fillId="0" borderId="5" xfId="7" applyFont="1" applyFill="1" applyBorder="1" applyAlignment="1">
      <alignment horizontal="center" vertical="center"/>
    </xf>
    <xf numFmtId="0" fontId="15" fillId="5" borderId="6" xfId="0" applyFont="1" applyFill="1" applyBorder="1" applyProtection="1">
      <alignment vertical="center"/>
      <protection locked="0"/>
    </xf>
    <xf numFmtId="0" fontId="5" fillId="2" borderId="6" xfId="7" applyFont="1" applyFill="1" applyBorder="1" applyAlignment="1" applyProtection="1">
      <alignment horizontal="left" vertical="center"/>
      <protection locked="0"/>
    </xf>
    <xf numFmtId="0" fontId="5" fillId="2" borderId="12" xfId="7" applyFont="1" applyFill="1" applyBorder="1" applyAlignment="1" applyProtection="1">
      <alignment horizontal="center" vertical="center"/>
      <protection locked="0"/>
    </xf>
    <xf numFmtId="0" fontId="5" fillId="4" borderId="6" xfId="7" applyFont="1" applyFill="1" applyBorder="1" applyAlignment="1" applyProtection="1">
      <alignment vertical="center"/>
      <protection locked="0"/>
    </xf>
    <xf numFmtId="0" fontId="5" fillId="4" borderId="12" xfId="7" applyFont="1" applyFill="1" applyBorder="1" applyAlignment="1" applyProtection="1">
      <alignment vertical="center"/>
      <protection locked="0"/>
    </xf>
    <xf numFmtId="0" fontId="5" fillId="3" borderId="6" xfId="7" applyFont="1" applyFill="1" applyBorder="1" applyAlignment="1" applyProtection="1">
      <alignment horizontal="right" vertical="center"/>
      <protection locked="0"/>
    </xf>
    <xf numFmtId="0" fontId="5" fillId="3" borderId="14" xfId="7" applyFont="1" applyFill="1" applyBorder="1" applyAlignment="1" applyProtection="1">
      <alignment horizontal="right" vertical="center"/>
      <protection locked="0"/>
    </xf>
    <xf numFmtId="0" fontId="5" fillId="3" borderId="6" xfId="7" applyFont="1" applyFill="1" applyBorder="1" applyAlignment="1" applyProtection="1">
      <alignment horizontal="center" vertical="center"/>
      <protection locked="0"/>
    </xf>
    <xf numFmtId="0" fontId="5" fillId="3" borderId="6" xfId="7" applyFont="1" applyFill="1" applyBorder="1" applyAlignment="1" applyProtection="1">
      <alignment horizontal="right" vertical="center"/>
      <protection locked="0"/>
    </xf>
    <xf numFmtId="0" fontId="5" fillId="2" borderId="6" xfId="7" applyFont="1" applyFill="1" applyBorder="1" applyAlignment="1" applyProtection="1">
      <alignment horizontal="center" vertical="center"/>
      <protection locked="0"/>
    </xf>
    <xf numFmtId="0" fontId="5" fillId="4" borderId="6" xfId="7" applyFont="1" applyFill="1" applyBorder="1" applyAlignment="1" applyProtection="1">
      <alignment horizontal="left" vertical="center"/>
      <protection locked="0"/>
    </xf>
    <xf numFmtId="0" fontId="5" fillId="4" borderId="12" xfId="7" applyFont="1" applyFill="1" applyBorder="1" applyAlignment="1" applyProtection="1">
      <alignment horizontal="left" vertical="center"/>
      <protection locked="0"/>
    </xf>
    <xf numFmtId="0" fontId="5" fillId="0" borderId="6" xfId="7" applyFont="1" applyBorder="1" applyAlignment="1">
      <alignment horizontal="center" vertical="center"/>
    </xf>
    <xf numFmtId="0" fontId="2" fillId="0" borderId="6" xfId="7" applyFont="1" applyFill="1" applyBorder="1" applyAlignment="1">
      <alignment vertical="center"/>
    </xf>
    <xf numFmtId="0" fontId="15" fillId="5" borderId="0" xfId="0" applyFont="1" applyFill="1" applyProtection="1">
      <alignment vertical="center"/>
      <protection locked="0"/>
    </xf>
    <xf numFmtId="0" fontId="5" fillId="0" borderId="6" xfId="7" applyFont="1" applyFill="1" applyBorder="1" applyAlignment="1" applyProtection="1">
      <alignment horizontal="left" vertical="center"/>
      <protection locked="0"/>
    </xf>
    <xf numFmtId="0" fontId="5" fillId="0" borderId="12" xfId="7" applyFont="1" applyFill="1" applyBorder="1" applyAlignment="1" applyProtection="1">
      <alignment horizontal="center" vertical="center"/>
      <protection locked="0"/>
    </xf>
    <xf numFmtId="0" fontId="5" fillId="0" borderId="6" xfId="7" applyFont="1" applyFill="1" applyBorder="1" applyAlignment="1" applyProtection="1">
      <alignment vertical="center"/>
      <protection locked="0"/>
    </xf>
    <xf numFmtId="0" fontId="5" fillId="0" borderId="12" xfId="7" applyFont="1" applyFill="1" applyBorder="1" applyAlignment="1" applyProtection="1">
      <alignment vertical="center"/>
      <protection locked="0"/>
    </xf>
    <xf numFmtId="0" fontId="5" fillId="0" borderId="6" xfId="7" applyFont="1" applyFill="1" applyBorder="1" applyAlignment="1" applyProtection="1">
      <alignment horizontal="right" vertical="center"/>
      <protection locked="0"/>
    </xf>
    <xf numFmtId="0" fontId="5" fillId="0" borderId="0" xfId="7" applyFont="1" applyAlignment="1">
      <alignment horizontal="center" vertical="center"/>
    </xf>
    <xf numFmtId="177" fontId="5" fillId="0" borderId="6" xfId="7" applyNumberFormat="1" applyFont="1" applyBorder="1">
      <alignment vertical="center"/>
    </xf>
    <xf numFmtId="178" fontId="5" fillId="0" borderId="6" xfId="7" applyNumberFormat="1" applyFont="1" applyBorder="1">
      <alignment vertical="center"/>
    </xf>
    <xf numFmtId="0" fontId="2" fillId="0" borderId="6" xfId="7" applyFont="1" applyBorder="1">
      <alignment vertical="center"/>
    </xf>
    <xf numFmtId="0" fontId="5" fillId="0" borderId="6" xfId="7" applyFont="1" applyBorder="1" applyAlignment="1" applyProtection="1">
      <alignment horizontal="center" vertical="center"/>
      <protection locked="0"/>
    </xf>
    <xf numFmtId="0" fontId="5" fillId="0" borderId="12" xfId="7" applyFont="1" applyBorder="1" applyAlignment="1" applyProtection="1">
      <alignment horizontal="center" vertical="center"/>
      <protection locked="0"/>
    </xf>
    <xf numFmtId="0" fontId="5" fillId="0" borderId="6" xfId="7" applyFont="1" applyBorder="1" applyAlignment="1" applyProtection="1">
      <alignment horizontal="left" vertical="center"/>
      <protection locked="0"/>
    </xf>
    <xf numFmtId="0" fontId="5" fillId="0" borderId="12" xfId="7" applyFont="1" applyBorder="1" applyAlignment="1" applyProtection="1">
      <alignment horizontal="left" vertical="center"/>
      <protection locked="0"/>
    </xf>
    <xf numFmtId="0" fontId="5" fillId="0" borderId="6" xfId="7" applyFont="1" applyBorder="1" applyAlignment="1" applyProtection="1">
      <alignment horizontal="right" vertical="center"/>
      <protection locked="0"/>
    </xf>
    <xf numFmtId="0" fontId="19" fillId="0" borderId="0" xfId="7" applyFont="1" applyAlignment="1">
      <alignment horizontal="center" vertical="center"/>
    </xf>
    <xf numFmtId="0" fontId="19" fillId="0" borderId="0" xfId="3" applyFont="1" applyAlignment="1">
      <alignment horizontal="center" vertical="center"/>
    </xf>
    <xf numFmtId="0" fontId="19" fillId="0" borderId="0" xfId="7" applyFont="1">
      <alignment vertical="center"/>
    </xf>
    <xf numFmtId="0" fontId="17" fillId="0" borderId="0" xfId="3" applyFont="1" applyAlignment="1">
      <alignment horizontal="center" vertical="center"/>
    </xf>
    <xf numFmtId="0" fontId="17" fillId="0" borderId="0" xfId="7" applyFont="1">
      <alignment vertical="center"/>
    </xf>
    <xf numFmtId="0" fontId="17" fillId="0" borderId="0" xfId="7" applyFont="1" applyAlignment="1">
      <alignment horizontal="center" vertical="center"/>
    </xf>
    <xf numFmtId="0" fontId="2" fillId="0" borderId="6" xfId="7" applyFont="1" applyBorder="1" applyProtection="1">
      <alignment vertical="center"/>
      <protection locked="0"/>
    </xf>
    <xf numFmtId="0" fontId="5" fillId="0" borderId="5" xfId="7" applyFont="1" applyBorder="1" applyAlignment="1" applyProtection="1">
      <alignment horizontal="right" vertical="center"/>
      <protection locked="0"/>
    </xf>
    <xf numFmtId="176" fontId="5" fillId="0" borderId="6" xfId="7" applyNumberFormat="1" applyFont="1" applyBorder="1" applyAlignment="1" applyProtection="1">
      <alignment horizontal="right" vertical="center"/>
      <protection locked="0"/>
    </xf>
    <xf numFmtId="0" fontId="2" fillId="0" borderId="6" xfId="7" applyFont="1" applyBorder="1" applyAlignment="1" applyProtection="1">
      <alignment vertical="center"/>
      <protection locked="0"/>
    </xf>
    <xf numFmtId="0" fontId="2" fillId="2" borderId="6" xfId="7" applyFont="1" applyFill="1" applyBorder="1" applyAlignment="1" applyProtection="1">
      <alignment horizontal="center" vertical="center"/>
      <protection locked="0"/>
    </xf>
    <xf numFmtId="0" fontId="15" fillId="5" borderId="6" xfId="0" applyFont="1" applyFill="1" applyBorder="1" applyProtection="1">
      <alignment vertical="center"/>
      <protection locked="0"/>
    </xf>
    <xf numFmtId="49" fontId="5" fillId="0" borderId="6" xfId="7" applyNumberFormat="1" applyFont="1" applyBorder="1" applyAlignment="1">
      <alignment horizontal="center" vertical="center"/>
    </xf>
    <xf numFmtId="0" fontId="5" fillId="0" borderId="5" xfId="7" applyFont="1" applyBorder="1" applyAlignment="1">
      <alignment horizontal="center" vertical="center" wrapText="1"/>
    </xf>
    <xf numFmtId="0" fontId="2" fillId="4" borderId="6" xfId="7" applyFont="1" applyFill="1" applyBorder="1" applyAlignment="1" applyProtection="1">
      <alignment vertical="center"/>
      <protection locked="0"/>
    </xf>
    <xf numFmtId="0" fontId="2" fillId="2" borderId="6" xfId="7" applyFont="1" applyFill="1" applyBorder="1" applyAlignment="1">
      <alignment horizontal="center" vertical="center" wrapText="1"/>
    </xf>
    <xf numFmtId="0" fontId="2" fillId="3" borderId="4" xfId="7" applyFont="1" applyFill="1" applyBorder="1" applyAlignment="1" applyProtection="1">
      <alignment horizontal="center" vertical="center"/>
      <protection locked="0"/>
    </xf>
    <xf numFmtId="0" fontId="2" fillId="0" borderId="4" xfId="7" applyFont="1" applyBorder="1" applyAlignment="1">
      <alignment horizontal="center" vertical="center"/>
    </xf>
    <xf numFmtId="0" fontId="2" fillId="4" borderId="6" xfId="7" applyFont="1" applyFill="1" applyBorder="1" applyAlignment="1" applyProtection="1">
      <alignment horizontal="center" vertical="center"/>
      <protection locked="0"/>
    </xf>
    <xf numFmtId="0" fontId="5" fillId="0" borderId="6" xfId="7" applyFont="1" applyBorder="1" applyAlignment="1">
      <alignment horizontal="center" vertical="center"/>
    </xf>
    <xf numFmtId="0" fontId="2" fillId="0" borderId="6" xfId="7" applyFont="1" applyBorder="1" applyAlignment="1">
      <alignment vertical="center"/>
    </xf>
    <xf numFmtId="0" fontId="5" fillId="0" borderId="1" xfId="7" applyFont="1" applyBorder="1" applyAlignment="1">
      <alignment horizontal="center" vertical="center" wrapText="1"/>
    </xf>
    <xf numFmtId="0" fontId="5" fillId="0" borderId="7" xfId="7" applyFont="1" applyBorder="1" applyAlignment="1">
      <alignment horizontal="center" vertical="center" wrapText="1"/>
    </xf>
    <xf numFmtId="0" fontId="5" fillId="0" borderId="3" xfId="7" applyFont="1" applyBorder="1" applyAlignment="1">
      <alignment horizontal="center" vertical="center" wrapText="1"/>
    </xf>
    <xf numFmtId="0" fontId="5" fillId="0" borderId="12" xfId="7" applyFont="1" applyBorder="1" applyAlignment="1">
      <alignment horizontal="center" vertical="center"/>
    </xf>
    <xf numFmtId="0" fontId="5" fillId="0" borderId="6" xfId="7" applyFont="1" applyBorder="1" applyAlignment="1">
      <alignment horizontal="center" vertical="center" wrapText="1"/>
    </xf>
    <xf numFmtId="0" fontId="2" fillId="0" borderId="6" xfId="7" applyFont="1" applyBorder="1" applyAlignment="1">
      <alignment horizontal="center" vertical="center" wrapText="1"/>
    </xf>
    <xf numFmtId="0" fontId="2" fillId="0" borderId="6" xfId="7" applyFont="1" applyFill="1" applyBorder="1" applyAlignment="1" applyProtection="1">
      <alignment vertical="center"/>
      <protection locked="0"/>
    </xf>
    <xf numFmtId="0" fontId="2" fillId="0" borderId="6" xfId="7" applyFont="1" applyFill="1" applyBorder="1" applyAlignment="1">
      <alignment vertical="center"/>
    </xf>
    <xf numFmtId="0" fontId="5" fillId="0" borderId="0" xfId="7" applyFont="1" applyFill="1" applyBorder="1" applyAlignment="1">
      <alignment horizontal="center" vertical="center"/>
    </xf>
    <xf numFmtId="0" fontId="5" fillId="0" borderId="10" xfId="7" applyFont="1" applyBorder="1" applyAlignment="1">
      <alignment horizontal="center" vertical="center"/>
    </xf>
    <xf numFmtId="0" fontId="5" fillId="0" borderId="5" xfId="7" applyFont="1" applyBorder="1" applyAlignment="1">
      <alignment horizontal="center" vertical="center"/>
    </xf>
    <xf numFmtId="0" fontId="8" fillId="0" borderId="6" xfId="7" applyFont="1" applyFill="1" applyBorder="1" applyAlignment="1">
      <alignment horizontal="center" vertical="center"/>
    </xf>
    <xf numFmtId="179" fontId="5" fillId="0" borderId="6" xfId="7" applyNumberFormat="1" applyFont="1" applyFill="1" applyBorder="1" applyAlignment="1">
      <alignment horizontal="center" vertical="center"/>
    </xf>
    <xf numFmtId="0" fontId="5" fillId="0" borderId="6" xfId="7" applyFont="1" applyFill="1" applyBorder="1" applyAlignment="1">
      <alignment horizontal="center" vertical="center"/>
    </xf>
    <xf numFmtId="0" fontId="5" fillId="0" borderId="6" xfId="7" applyFont="1" applyFill="1" applyBorder="1" applyAlignment="1">
      <alignment horizontal="center" vertical="center" wrapText="1"/>
    </xf>
    <xf numFmtId="0" fontId="5" fillId="3" borderId="6" xfId="7" applyFont="1" applyFill="1" applyBorder="1" applyAlignment="1" applyProtection="1">
      <alignment horizontal="center" vertical="center"/>
      <protection locked="0"/>
    </xf>
    <xf numFmtId="0" fontId="5" fillId="0" borderId="0" xfId="3" applyFont="1" applyBorder="1" applyAlignment="1">
      <alignment horizontal="center" vertical="center" wrapText="1"/>
    </xf>
    <xf numFmtId="0" fontId="5" fillId="6" borderId="12" xfId="7" applyFont="1" applyFill="1" applyBorder="1" applyAlignment="1">
      <alignment horizontal="center" vertical="center" wrapText="1"/>
    </xf>
    <xf numFmtId="0" fontId="5" fillId="6" borderId="10" xfId="7" applyFont="1" applyFill="1" applyBorder="1" applyAlignment="1">
      <alignment horizontal="center" vertical="center" wrapText="1"/>
    </xf>
    <xf numFmtId="0" fontId="5" fillId="6" borderId="5" xfId="7" applyFont="1" applyFill="1" applyBorder="1" applyAlignment="1">
      <alignment horizontal="center" vertical="center" wrapText="1"/>
    </xf>
    <xf numFmtId="0" fontId="5" fillId="0" borderId="12" xfId="7" applyFont="1" applyFill="1" applyBorder="1" applyAlignment="1">
      <alignment horizontal="center" vertical="center"/>
    </xf>
    <xf numFmtId="0" fontId="5" fillId="0" borderId="5" xfId="7" applyFont="1" applyFill="1" applyBorder="1" applyAlignment="1">
      <alignment horizontal="center" vertical="center"/>
    </xf>
    <xf numFmtId="0" fontId="5" fillId="3" borderId="16" xfId="7" applyFont="1" applyFill="1" applyBorder="1" applyAlignment="1" applyProtection="1">
      <alignment horizontal="center" vertical="center" wrapText="1"/>
      <protection locked="0"/>
    </xf>
    <xf numFmtId="0" fontId="5" fillId="3" borderId="9" xfId="7" applyFont="1" applyFill="1" applyBorder="1" applyAlignment="1" applyProtection="1">
      <alignment horizontal="center" vertical="center" wrapText="1"/>
      <protection locked="0"/>
    </xf>
    <xf numFmtId="0" fontId="5" fillId="3" borderId="14" xfId="7" applyFont="1" applyFill="1" applyBorder="1" applyAlignment="1" applyProtection="1">
      <alignment horizontal="center" vertical="center" wrapText="1"/>
      <protection locked="0"/>
    </xf>
    <xf numFmtId="0" fontId="5" fillId="0" borderId="1" xfId="7" applyFont="1" applyFill="1" applyBorder="1" applyAlignment="1">
      <alignment horizontal="center" vertical="center" wrapText="1"/>
    </xf>
    <xf numFmtId="0" fontId="5" fillId="0" borderId="2" xfId="7" applyFont="1" applyFill="1" applyBorder="1" applyAlignment="1">
      <alignment horizontal="center" vertical="center" wrapText="1"/>
    </xf>
    <xf numFmtId="0" fontId="5" fillId="0" borderId="8" xfId="7" applyFont="1" applyFill="1" applyBorder="1" applyAlignment="1">
      <alignment horizontal="center" vertical="center" wrapText="1"/>
    </xf>
    <xf numFmtId="0" fontId="5" fillId="0" borderId="7" xfId="7" applyFont="1" applyFill="1" applyBorder="1" applyAlignment="1">
      <alignment horizontal="center" vertical="center" wrapText="1"/>
    </xf>
    <xf numFmtId="0" fontId="5" fillId="0" borderId="0" xfId="7" applyFont="1" applyFill="1" applyBorder="1" applyAlignment="1">
      <alignment horizontal="center" vertical="center" wrapText="1"/>
    </xf>
    <xf numFmtId="0" fontId="5" fillId="0" borderId="15" xfId="7" applyFont="1" applyFill="1" applyBorder="1" applyAlignment="1">
      <alignment horizontal="center" vertical="center" wrapText="1"/>
    </xf>
    <xf numFmtId="0" fontId="5" fillId="0" borderId="3" xfId="7" applyFont="1" applyFill="1" applyBorder="1" applyAlignment="1">
      <alignment horizontal="center" vertical="center" wrapText="1"/>
    </xf>
    <xf numFmtId="0" fontId="5" fillId="0" borderId="4" xfId="7" applyFont="1" applyFill="1" applyBorder="1" applyAlignment="1">
      <alignment horizontal="center" vertical="center" wrapText="1"/>
    </xf>
    <xf numFmtId="0" fontId="5" fillId="0" borderId="11" xfId="7" applyFont="1" applyFill="1" applyBorder="1" applyAlignment="1">
      <alignment horizontal="center" vertical="center" wrapText="1"/>
    </xf>
    <xf numFmtId="0" fontId="5" fillId="0" borderId="12" xfId="7" applyFont="1" applyFill="1" applyBorder="1" applyAlignment="1">
      <alignment horizontal="left" vertical="center" wrapText="1"/>
    </xf>
    <xf numFmtId="0" fontId="5" fillId="0" borderId="10" xfId="7" applyFont="1" applyFill="1" applyBorder="1" applyAlignment="1">
      <alignment horizontal="left" vertical="center" wrapText="1"/>
    </xf>
    <xf numFmtId="0" fontId="5" fillId="0" borderId="5" xfId="7" applyFont="1" applyFill="1" applyBorder="1" applyAlignment="1">
      <alignment horizontal="left" vertical="center" wrapText="1"/>
    </xf>
    <xf numFmtId="0" fontId="5" fillId="0" borderId="1" xfId="7" applyFont="1" applyFill="1" applyBorder="1" applyAlignment="1">
      <alignment horizontal="center" vertical="center"/>
    </xf>
    <xf numFmtId="0" fontId="5" fillId="0" borderId="8" xfId="7" applyFont="1" applyFill="1" applyBorder="1" applyAlignment="1">
      <alignment horizontal="center" vertical="center"/>
    </xf>
    <xf numFmtId="0" fontId="5" fillId="0" borderId="7" xfId="7" applyFont="1" applyFill="1" applyBorder="1" applyAlignment="1">
      <alignment horizontal="center" vertical="center"/>
    </xf>
    <xf numFmtId="0" fontId="5" fillId="0" borderId="15" xfId="7" applyFont="1" applyFill="1" applyBorder="1" applyAlignment="1">
      <alignment horizontal="center" vertical="center"/>
    </xf>
    <xf numFmtId="0" fontId="5" fillId="0" borderId="3" xfId="7" applyFont="1" applyFill="1" applyBorder="1" applyAlignment="1">
      <alignment horizontal="center" vertical="center"/>
    </xf>
    <xf numFmtId="0" fontId="5" fillId="0" borderId="11" xfId="7" applyFont="1" applyFill="1" applyBorder="1" applyAlignment="1">
      <alignment horizontal="center" vertical="center"/>
    </xf>
    <xf numFmtId="0" fontId="5" fillId="0" borderId="12" xfId="7" applyFont="1" applyFill="1" applyBorder="1" applyAlignment="1">
      <alignment horizontal="left" vertical="center"/>
    </xf>
    <xf numFmtId="0" fontId="5" fillId="0" borderId="10" xfId="7" applyFont="1" applyFill="1" applyBorder="1" applyAlignment="1">
      <alignment horizontal="left" vertical="center"/>
    </xf>
    <xf numFmtId="0" fontId="5" fillId="0" borderId="5" xfId="7" applyFont="1" applyFill="1" applyBorder="1" applyAlignment="1">
      <alignment horizontal="left" vertical="center"/>
    </xf>
    <xf numFmtId="0" fontId="5" fillId="0" borderId="10" xfId="7" applyFont="1" applyFill="1" applyBorder="1" applyAlignment="1">
      <alignment horizontal="center" vertical="center"/>
    </xf>
    <xf numFmtId="0" fontId="22" fillId="0" borderId="12" xfId="3" applyFont="1" applyBorder="1" applyAlignment="1">
      <alignment horizontal="center" vertical="center"/>
    </xf>
    <xf numFmtId="0" fontId="22" fillId="0" borderId="10" xfId="3" applyFont="1" applyBorder="1" applyAlignment="1">
      <alignment horizontal="center" vertical="center"/>
    </xf>
    <xf numFmtId="0" fontId="22" fillId="0" borderId="5" xfId="3" applyFont="1" applyBorder="1" applyAlignment="1">
      <alignment horizontal="center" vertical="center"/>
    </xf>
    <xf numFmtId="0" fontId="5" fillId="0" borderId="12" xfId="7" applyFont="1" applyFill="1" applyBorder="1" applyAlignment="1">
      <alignment horizontal="center" vertical="center" wrapText="1"/>
    </xf>
    <xf numFmtId="0" fontId="5" fillId="0" borderId="5" xfId="7" applyFont="1" applyFill="1" applyBorder="1" applyAlignment="1">
      <alignment horizontal="center" vertical="center" wrapText="1"/>
    </xf>
    <xf numFmtId="0" fontId="5" fillId="0" borderId="0" xfId="3" applyFont="1" applyBorder="1" applyAlignment="1">
      <alignment horizontal="center" vertical="center"/>
    </xf>
    <xf numFmtId="0" fontId="5" fillId="0" borderId="12" xfId="3" applyFont="1" applyBorder="1" applyAlignment="1">
      <alignment horizontal="center" vertical="center"/>
    </xf>
    <xf numFmtId="0" fontId="5" fillId="0" borderId="10" xfId="3" applyFont="1" applyBorder="1" applyAlignment="1">
      <alignment horizontal="center" vertical="center"/>
    </xf>
    <xf numFmtId="0" fontId="5" fillId="0" borderId="5" xfId="3" applyFont="1" applyBorder="1" applyAlignment="1">
      <alignment horizontal="center" vertical="center"/>
    </xf>
    <xf numFmtId="0" fontId="5" fillId="0" borderId="6" xfId="3" applyFont="1" applyBorder="1" applyAlignment="1">
      <alignment horizontal="center" vertical="center"/>
    </xf>
    <xf numFmtId="0" fontId="5" fillId="0" borderId="6" xfId="7" applyFont="1" applyBorder="1">
      <alignment vertical="center"/>
    </xf>
    <xf numFmtId="0" fontId="5" fillId="0" borderId="12" xfId="3" applyFont="1" applyBorder="1" applyAlignment="1">
      <alignment horizontal="center" vertical="center" wrapText="1"/>
    </xf>
    <xf numFmtId="0" fontId="5" fillId="0" borderId="10" xfId="3" applyFont="1" applyBorder="1" applyAlignment="1">
      <alignment horizontal="center" vertical="center" wrapText="1"/>
    </xf>
    <xf numFmtId="0" fontId="5" fillId="0" borderId="6" xfId="3" applyFont="1" applyBorder="1" applyAlignment="1">
      <alignment horizontal="center" vertical="center" wrapText="1"/>
    </xf>
    <xf numFmtId="0" fontId="5" fillId="0" borderId="5" xfId="3" applyFont="1" applyBorder="1" applyAlignment="1">
      <alignment horizontal="center" vertical="center" wrapText="1"/>
    </xf>
    <xf numFmtId="0" fontId="5" fillId="6" borderId="12" xfId="3" applyFont="1" applyFill="1" applyBorder="1" applyAlignment="1">
      <alignment horizontal="center" vertical="center"/>
    </xf>
    <xf numFmtId="0" fontId="5" fillId="6" borderId="5" xfId="3" applyFont="1" applyFill="1" applyBorder="1" applyAlignment="1">
      <alignment horizontal="center" vertical="center"/>
    </xf>
    <xf numFmtId="0" fontId="2" fillId="4" borderId="6" xfId="7" applyFont="1" applyFill="1" applyBorder="1" applyProtection="1">
      <alignment vertical="center"/>
      <protection locked="0"/>
    </xf>
    <xf numFmtId="0" fontId="2" fillId="0" borderId="6" xfId="7" applyFont="1" applyBorder="1" applyProtection="1">
      <alignment vertical="center"/>
      <protection locked="0"/>
    </xf>
    <xf numFmtId="0" fontId="2" fillId="0" borderId="6" xfId="7" applyFont="1" applyBorder="1">
      <alignment vertical="center"/>
    </xf>
    <xf numFmtId="0" fontId="15" fillId="5" borderId="0" xfId="0" applyFont="1" applyFill="1" applyProtection="1">
      <alignment vertical="center"/>
      <protection locked="0"/>
    </xf>
    <xf numFmtId="0" fontId="2" fillId="2" borderId="6" xfId="7" applyFont="1" applyFill="1" applyBorder="1" applyAlignment="1" applyProtection="1">
      <alignment horizontal="center" vertical="center" wrapText="1"/>
      <protection locked="0"/>
    </xf>
  </cellXfs>
  <cellStyles count="8">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metadata.xml" Type="http://schemas.openxmlformats.org/officeDocument/2006/relationships/sheetMetadata"/><Relationship Id="rId8" Target="calcChain.xml" Type="http://schemas.openxmlformats.org/officeDocument/2006/relationships/calcChain"/><Relationship Id="rId9" Target="../customXml/item1.xml" Type="http://schemas.openxmlformats.org/officeDocument/2006/relationships/custom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81"/>
  <sheetViews>
    <sheetView showGridLines="0" tabSelected="1" view="pageBreakPreview" zoomScaleNormal="100" zoomScaleSheetLayoutView="100" workbookViewId="0">
      <selection activeCell="AK2" sqref="AK2:AN2"/>
    </sheetView>
  </sheetViews>
  <sheetFormatPr defaultColWidth="8.25" defaultRowHeight="21" customHeight="1"/>
  <cols>
    <col min="1" max="1" width="2.58203125" style="1" customWidth="1"/>
    <col min="2" max="2" width="15" style="3" customWidth="1"/>
    <col min="3" max="3" width="7.25" style="1" customWidth="1"/>
    <col min="4" max="5" width="7.58203125" style="1" customWidth="1"/>
    <col min="6" max="36" width="2.58203125" style="1" customWidth="1"/>
    <col min="37" max="37" width="6.58203125" style="1" customWidth="1"/>
    <col min="38" max="39" width="7.58203125" style="1" customWidth="1"/>
    <col min="40" max="40" width="5.58203125" style="1" customWidth="1"/>
    <col min="41" max="16384" width="8.25" style="1"/>
  </cols>
  <sheetData>
    <row r="1" spans="1:40" ht="25" customHeight="1">
      <c r="A1" s="40" t="s">
        <v>5</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62</v>
      </c>
      <c r="AJ1" s="27"/>
      <c r="AK1" s="114" t="s">
        <v>143</v>
      </c>
      <c r="AL1" s="114"/>
      <c r="AM1" s="114"/>
      <c r="AN1" s="114"/>
    </row>
    <row r="2" spans="1:40" ht="18" customHeight="1">
      <c r="A2" s="4"/>
      <c r="B2" s="7"/>
      <c r="C2" s="7"/>
      <c r="D2" s="7"/>
      <c r="E2" s="7"/>
      <c r="F2" s="7"/>
      <c r="G2" s="7"/>
      <c r="H2" s="7"/>
      <c r="I2" s="7"/>
      <c r="J2" s="7"/>
      <c r="K2" s="41"/>
      <c r="L2" s="41"/>
      <c r="M2" s="115">
        <v>2025</v>
      </c>
      <c r="N2" s="115"/>
      <c r="O2" s="115"/>
      <c r="P2" s="115"/>
      <c r="Q2" s="116" t="s">
        <v>58</v>
      </c>
      <c r="R2" s="116"/>
      <c r="S2" s="115">
        <v>4</v>
      </c>
      <c r="T2" s="115"/>
      <c r="U2" s="116" t="s">
        <v>59</v>
      </c>
      <c r="V2" s="116"/>
      <c r="W2" s="7"/>
      <c r="X2" s="7"/>
      <c r="Y2" s="7"/>
      <c r="Z2" s="32"/>
      <c r="AA2" s="32"/>
      <c r="AC2" s="27"/>
      <c r="AD2" s="7"/>
      <c r="AE2" s="7"/>
      <c r="AF2" s="7"/>
      <c r="AG2" s="7"/>
      <c r="AH2" s="7"/>
      <c r="AI2" s="27" t="s">
        <v>63</v>
      </c>
      <c r="AJ2" s="27"/>
      <c r="AK2" s="117"/>
      <c r="AL2" s="117"/>
      <c r="AM2" s="117"/>
      <c r="AN2" s="117"/>
    </row>
    <row r="3" spans="1:40" ht="18" customHeight="1">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66</v>
      </c>
      <c r="AJ3" s="27"/>
      <c r="AK3" s="109"/>
      <c r="AL3" s="109"/>
      <c r="AM3" s="109"/>
      <c r="AN3" s="109"/>
    </row>
    <row r="4" spans="1:40" ht="18" customHeight="1">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67</v>
      </c>
      <c r="AJ4" s="27"/>
      <c r="AK4" s="109"/>
      <c r="AL4" s="109"/>
      <c r="AM4" s="109"/>
      <c r="AN4" s="109"/>
    </row>
    <row r="5" spans="1:40" ht="18" customHeight="1">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68</v>
      </c>
      <c r="AH5" s="110"/>
      <c r="AI5" s="110"/>
      <c r="AJ5" s="110"/>
      <c r="AK5" s="34" t="s">
        <v>64</v>
      </c>
      <c r="AL5" s="70"/>
      <c r="AM5" s="34" t="s">
        <v>65</v>
      </c>
      <c r="AN5" s="32"/>
    </row>
    <row r="6" spans="1:40" ht="10" customHeight="1">
      <c r="A6" s="4"/>
      <c r="B6" s="22"/>
      <c r="C6" s="22"/>
      <c r="D6" s="22"/>
      <c r="E6" s="22"/>
      <c r="F6" s="22"/>
      <c r="G6" s="22"/>
      <c r="H6" s="22"/>
      <c r="I6" s="22"/>
      <c r="J6" s="22"/>
      <c r="K6" s="22"/>
      <c r="L6" s="22"/>
      <c r="M6" s="22"/>
      <c r="N6" s="22"/>
      <c r="O6" s="22"/>
      <c r="P6" s="22"/>
      <c r="Q6" s="22"/>
      <c r="R6" s="22"/>
      <c r="S6" s="22"/>
      <c r="T6" s="22"/>
      <c r="U6" s="22"/>
      <c r="V6" s="22"/>
      <c r="W6" s="22"/>
      <c r="X6" s="5"/>
      <c r="Y6" s="5"/>
      <c r="Z6" s="5"/>
      <c r="AA6" s="5"/>
      <c r="AB6" s="5"/>
      <c r="AC6" s="5"/>
      <c r="AD6" s="5"/>
      <c r="AE6" s="5"/>
      <c r="AF6" s="5"/>
      <c r="AG6" s="5"/>
      <c r="AH6" s="5"/>
      <c r="AI6" s="5"/>
      <c r="AJ6" s="5"/>
      <c r="AK6" s="5"/>
      <c r="AL6" s="5"/>
      <c r="AM6" s="4"/>
      <c r="AN6" s="32"/>
    </row>
    <row r="7" spans="1:40" ht="15" customHeight="1">
      <c r="A7" s="119" t="s">
        <v>61</v>
      </c>
      <c r="B7" s="118" t="s">
        <v>69</v>
      </c>
      <c r="C7" s="120" t="s">
        <v>70</v>
      </c>
      <c r="D7" s="118" t="s">
        <v>71</v>
      </c>
      <c r="E7" s="123" t="s">
        <v>72</v>
      </c>
      <c r="F7" s="111" t="s">
        <v>104</v>
      </c>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2" t="s">
        <v>105</v>
      </c>
      <c r="AL7" s="124" t="s">
        <v>106</v>
      </c>
      <c r="AM7" s="125" t="s">
        <v>107</v>
      </c>
      <c r="AN7" s="125"/>
    </row>
    <row r="8" spans="1:40" ht="15" customHeight="1">
      <c r="A8" s="119"/>
      <c r="B8" s="118"/>
      <c r="C8" s="121"/>
      <c r="D8" s="118"/>
      <c r="E8" s="123"/>
      <c r="F8" s="118" t="s">
        <v>12</v>
      </c>
      <c r="G8" s="118"/>
      <c r="H8" s="118"/>
      <c r="I8" s="118"/>
      <c r="J8" s="118"/>
      <c r="K8" s="118"/>
      <c r="L8" s="118"/>
      <c r="M8" s="118" t="s">
        <v>13</v>
      </c>
      <c r="N8" s="118"/>
      <c r="O8" s="118"/>
      <c r="P8" s="118"/>
      <c r="Q8" s="118"/>
      <c r="R8" s="118"/>
      <c r="S8" s="118"/>
      <c r="T8" s="118" t="s">
        <v>14</v>
      </c>
      <c r="U8" s="118"/>
      <c r="V8" s="118"/>
      <c r="W8" s="118"/>
      <c r="X8" s="118"/>
      <c r="Y8" s="118"/>
      <c r="Z8" s="118"/>
      <c r="AA8" s="118" t="s">
        <v>15</v>
      </c>
      <c r="AB8" s="118"/>
      <c r="AC8" s="118"/>
      <c r="AD8" s="118"/>
      <c r="AE8" s="118"/>
      <c r="AF8" s="118"/>
      <c r="AG8" s="118"/>
      <c r="AH8" s="118" t="s">
        <v>18</v>
      </c>
      <c r="AI8" s="118"/>
      <c r="AJ8" s="118"/>
      <c r="AK8" s="112"/>
      <c r="AL8" s="124"/>
      <c r="AM8" s="125"/>
      <c r="AN8" s="125"/>
    </row>
    <row r="9" spans="1:40" ht="15" customHeight="1">
      <c r="A9" s="119"/>
      <c r="B9" s="118"/>
      <c r="C9" s="121"/>
      <c r="D9" s="118"/>
      <c r="E9" s="123"/>
      <c r="F9" s="8">
        <f>DATE($M$2,$S$2,1)</f>
        <v>45748</v>
      </c>
      <c r="G9" s="8">
        <f>DATE($M$2,$S$2,2)</f>
        <v>45749</v>
      </c>
      <c r="H9" s="8">
        <f>DATE($M$2,$S$2,3)</f>
        <v>45750</v>
      </c>
      <c r="I9" s="8">
        <f>DATE($M$2,$S$2,4)</f>
        <v>45751</v>
      </c>
      <c r="J9" s="8">
        <f>DATE($M$2,$S$2,5)</f>
        <v>45752</v>
      </c>
      <c r="K9" s="8">
        <f>DATE($M$2,$S$2,6)</f>
        <v>45753</v>
      </c>
      <c r="L9" s="8">
        <f>DATE($M$2,$S$2,7)</f>
        <v>45754</v>
      </c>
      <c r="M9" s="8">
        <f>DATE($M$2,$S$2,8)</f>
        <v>45755</v>
      </c>
      <c r="N9" s="8">
        <f>DATE($M$2,$S$2,9)</f>
        <v>45756</v>
      </c>
      <c r="O9" s="8">
        <f>DATE($M$2,$S$2,10)</f>
        <v>45757</v>
      </c>
      <c r="P9" s="8">
        <f>DATE($M$2,$S$2,11)</f>
        <v>45758</v>
      </c>
      <c r="Q9" s="8">
        <f>DATE($M$2,$S$2,12)</f>
        <v>45759</v>
      </c>
      <c r="R9" s="8">
        <f>DATE($M$2,$S$2,13)</f>
        <v>45760</v>
      </c>
      <c r="S9" s="8">
        <f>DATE($M$2,$S$2,14)</f>
        <v>45761</v>
      </c>
      <c r="T9" s="8">
        <f>DATE($M$2,$S$2,15)</f>
        <v>45762</v>
      </c>
      <c r="U9" s="8">
        <f>DATE($M$2,$S$2,16)</f>
        <v>45763</v>
      </c>
      <c r="V9" s="8">
        <f>DATE($M$2,$S$2,17)</f>
        <v>45764</v>
      </c>
      <c r="W9" s="8">
        <f>DATE($M$2,$S$2,18)</f>
        <v>45765</v>
      </c>
      <c r="X9" s="8">
        <f>DATE($M$2,$S$2,19)</f>
        <v>45766</v>
      </c>
      <c r="Y9" s="8">
        <f>DATE($M$2,$S$2,20)</f>
        <v>45767</v>
      </c>
      <c r="Z9" s="8">
        <f>DATE($M$2,$S$2,21)</f>
        <v>45768</v>
      </c>
      <c r="AA9" s="8">
        <f>DATE($M$2,$S$2,22)</f>
        <v>45769</v>
      </c>
      <c r="AB9" s="8">
        <f>DATE($M$2,$S$2,23)</f>
        <v>45770</v>
      </c>
      <c r="AC9" s="8">
        <f>DATE($M$2,$S$2,24)</f>
        <v>45771</v>
      </c>
      <c r="AD9" s="8">
        <f>DATE($M$2,$S$2,25)</f>
        <v>45772</v>
      </c>
      <c r="AE9" s="8">
        <f>DATE($M$2,$S$2,26)</f>
        <v>45773</v>
      </c>
      <c r="AF9" s="8">
        <f>DATE($M$2,$S$2,27)</f>
        <v>45774</v>
      </c>
      <c r="AG9" s="8">
        <f>DATE($M$2,$S$2,28)</f>
        <v>45775</v>
      </c>
      <c r="AH9" s="8">
        <f>IF(DAY(EOMONTH(F9,0))&lt;29,"",DATE($M$2,$S$2,29))</f>
        <v>45776</v>
      </c>
      <c r="AI9" s="8">
        <f>IF(DAY(EOMONTH(F9,0))&lt;30,"",DATE($M$2,$S$2,30))</f>
        <v>45777</v>
      </c>
      <c r="AJ9" s="8" t="str">
        <f>IF(DAY(EOMONTH(F9,0))&lt;31,"",DATE($M$2,$S$2,31))</f>
        <v/>
      </c>
      <c r="AK9" s="112"/>
      <c r="AL9" s="124"/>
      <c r="AM9" s="125"/>
      <c r="AN9" s="125"/>
    </row>
    <row r="10" spans="1:40" ht="15" customHeight="1">
      <c r="A10" s="119"/>
      <c r="B10" s="118"/>
      <c r="C10" s="122"/>
      <c r="D10" s="118"/>
      <c r="E10" s="123"/>
      <c r="F10" s="9">
        <f>DATE($M$2,$S$2,1)</f>
        <v>45748</v>
      </c>
      <c r="G10" s="9">
        <f>DATE($M$2,$S$2,2)</f>
        <v>45749</v>
      </c>
      <c r="H10" s="9">
        <f>DATE($M$2,$S$2,3)</f>
        <v>45750</v>
      </c>
      <c r="I10" s="9">
        <f>DATE($M$2,$S$2,4)</f>
        <v>45751</v>
      </c>
      <c r="J10" s="9">
        <f>DATE($M$2,$S$2,5)</f>
        <v>45752</v>
      </c>
      <c r="K10" s="9">
        <f>DATE($M$2,$S$2,6)</f>
        <v>45753</v>
      </c>
      <c r="L10" s="9">
        <f>DATE($M$2,$S$2,7)</f>
        <v>45754</v>
      </c>
      <c r="M10" s="9">
        <f>DATE($M$2,$S$2,8)</f>
        <v>45755</v>
      </c>
      <c r="N10" s="9">
        <f>DATE($M$2,$S$2,9)</f>
        <v>45756</v>
      </c>
      <c r="O10" s="9">
        <f>DATE($M$2,$S$2,10)</f>
        <v>45757</v>
      </c>
      <c r="P10" s="9">
        <f>DATE($M$2,$S$2,11)</f>
        <v>45758</v>
      </c>
      <c r="Q10" s="9">
        <f>DATE($M$2,$S$2,12)</f>
        <v>45759</v>
      </c>
      <c r="R10" s="9">
        <f>DATE($M$2,$S$2,13)</f>
        <v>45760</v>
      </c>
      <c r="S10" s="9">
        <f>DATE($M$2,$S$2,14)</f>
        <v>45761</v>
      </c>
      <c r="T10" s="9">
        <f>DATE($M$2,$S$2,15)</f>
        <v>45762</v>
      </c>
      <c r="U10" s="9">
        <f>DATE($M$2,$S$2,16)</f>
        <v>45763</v>
      </c>
      <c r="V10" s="9">
        <f>DATE($M$2,$S$2,17)</f>
        <v>45764</v>
      </c>
      <c r="W10" s="9">
        <f>DATE($M$2,$S$2,18)</f>
        <v>45765</v>
      </c>
      <c r="X10" s="9">
        <f>DATE($M$2,$S$2,19)</f>
        <v>45766</v>
      </c>
      <c r="Y10" s="9">
        <f>DATE($M$2,$S$2,20)</f>
        <v>45767</v>
      </c>
      <c r="Z10" s="9">
        <f>DATE($M$2,$S$2,21)</f>
        <v>45768</v>
      </c>
      <c r="AA10" s="9">
        <f>DATE($M$2,$S$2,22)</f>
        <v>45769</v>
      </c>
      <c r="AB10" s="9">
        <f>DATE($M$2,$S$2,23)</f>
        <v>45770</v>
      </c>
      <c r="AC10" s="9">
        <f>DATE($M$2,$S$2,24)</f>
        <v>45771</v>
      </c>
      <c r="AD10" s="9">
        <f>DATE($M$2,$S$2,25)</f>
        <v>45772</v>
      </c>
      <c r="AE10" s="9">
        <f>DATE($M$2,$S$2,26)</f>
        <v>45773</v>
      </c>
      <c r="AF10" s="9">
        <f>DATE($M$2,$S$2,27)</f>
        <v>45774</v>
      </c>
      <c r="AG10" s="9">
        <f>DATE($M$2,$S$2,28)</f>
        <v>45775</v>
      </c>
      <c r="AH10" s="9">
        <f>IF(DAY(EOMONTH(F10,0))&lt;29,"",DATE($M$2,$S$2,29))</f>
        <v>45776</v>
      </c>
      <c r="AI10" s="9">
        <f>IF(DAY(EOMONTH(F10,0))&lt;30,"",DATE($M$2,$S$2,30))</f>
        <v>45777</v>
      </c>
      <c r="AJ10" s="9" t="str">
        <f>IF(DAY(EOMONTH(F10,0))&lt;31,"",DATE($M$2,$S$2,31))</f>
        <v/>
      </c>
      <c r="AK10" s="112"/>
      <c r="AL10" s="124"/>
      <c r="AM10" s="125"/>
      <c r="AN10" s="125"/>
    </row>
    <row r="11" spans="1:40" ht="18" customHeight="1">
      <c r="A11" s="19">
        <v>1</v>
      </c>
      <c r="B11" s="63" t="s">
        <v>20</v>
      </c>
      <c r="C11" s="72"/>
      <c r="D11" s="73"/>
      <c r="E11" s="74"/>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18"/>
      <c r="AL11" s="64"/>
      <c r="AM11" s="113"/>
      <c r="AN11" s="113"/>
    </row>
    <row r="12" spans="1:40" ht="18" customHeight="1">
      <c r="A12" s="19">
        <v>2</v>
      </c>
      <c r="B12" s="71" t="s">
        <v>21</v>
      </c>
      <c r="C12" s="72"/>
      <c r="D12" s="73"/>
      <c r="E12" s="74"/>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15">
        <f>+SUM(F12:AJ12)</f>
        <v>0</v>
      </c>
      <c r="AL12" s="16">
        <f t="shared" ref="AL12:AL29" si="0">IF($AK$3="４週",AK12/4,AK12/(DAY(EOMONTH($F$9,0))/7))</f>
        <v>0</v>
      </c>
      <c r="AM12" s="113"/>
      <c r="AN12" s="113"/>
    </row>
    <row r="13" spans="1:40" ht="18" customHeight="1">
      <c r="A13" s="19">
        <v>3</v>
      </c>
      <c r="B13" s="71"/>
      <c r="C13" s="72"/>
      <c r="D13" s="73"/>
      <c r="E13" s="74"/>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15">
        <f>+SUM(F13:AJ13)</f>
        <v>0</v>
      </c>
      <c r="AL13" s="16">
        <f t="shared" si="0"/>
        <v>0</v>
      </c>
      <c r="AM13" s="113"/>
      <c r="AN13" s="113"/>
    </row>
    <row r="14" spans="1:40" ht="18" customHeight="1">
      <c r="A14" s="19">
        <v>4</v>
      </c>
      <c r="B14" s="71"/>
      <c r="C14" s="72"/>
      <c r="D14" s="73"/>
      <c r="E14" s="74"/>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15">
        <f t="shared" ref="AK14:AK29" si="1">+SUM(F14:AJ14)</f>
        <v>0</v>
      </c>
      <c r="AL14" s="16">
        <f t="shared" si="0"/>
        <v>0</v>
      </c>
      <c r="AM14" s="113"/>
      <c r="AN14" s="113"/>
    </row>
    <row r="15" spans="1:40" ht="18" customHeight="1">
      <c r="A15" s="19">
        <v>5</v>
      </c>
      <c r="B15" s="71"/>
      <c r="C15" s="72"/>
      <c r="D15" s="73"/>
      <c r="E15" s="74"/>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15">
        <f t="shared" si="1"/>
        <v>0</v>
      </c>
      <c r="AL15" s="16">
        <f t="shared" si="0"/>
        <v>0</v>
      </c>
      <c r="AM15" s="113"/>
      <c r="AN15" s="113"/>
    </row>
    <row r="16" spans="1:40" ht="18" customHeight="1">
      <c r="A16" s="19">
        <v>6</v>
      </c>
      <c r="B16" s="71"/>
      <c r="C16" s="72"/>
      <c r="D16" s="73"/>
      <c r="E16" s="74"/>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15">
        <f t="shared" si="1"/>
        <v>0</v>
      </c>
      <c r="AL16" s="16">
        <f t="shared" si="0"/>
        <v>0</v>
      </c>
      <c r="AM16" s="113"/>
      <c r="AN16" s="113"/>
    </row>
    <row r="17" spans="1:40" ht="18" customHeight="1">
      <c r="A17" s="19">
        <v>7</v>
      </c>
      <c r="B17" s="71"/>
      <c r="C17" s="72"/>
      <c r="D17" s="73"/>
      <c r="E17" s="74"/>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15">
        <f t="shared" si="1"/>
        <v>0</v>
      </c>
      <c r="AL17" s="16">
        <f t="shared" si="0"/>
        <v>0</v>
      </c>
      <c r="AM17" s="113"/>
      <c r="AN17" s="113"/>
    </row>
    <row r="18" spans="1:40" ht="18" customHeight="1">
      <c r="A18" s="19">
        <v>8</v>
      </c>
      <c r="B18" s="71"/>
      <c r="C18" s="72"/>
      <c r="D18" s="73"/>
      <c r="E18" s="74"/>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15">
        <f t="shared" si="1"/>
        <v>0</v>
      </c>
      <c r="AL18" s="16">
        <f t="shared" si="0"/>
        <v>0</v>
      </c>
      <c r="AM18" s="113"/>
      <c r="AN18" s="113"/>
    </row>
    <row r="19" spans="1:40" ht="18" customHeight="1">
      <c r="A19" s="19">
        <v>9</v>
      </c>
      <c r="B19" s="71"/>
      <c r="C19" s="72"/>
      <c r="D19" s="73"/>
      <c r="E19" s="74"/>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15">
        <f t="shared" si="1"/>
        <v>0</v>
      </c>
      <c r="AL19" s="16">
        <f t="shared" si="0"/>
        <v>0</v>
      </c>
      <c r="AM19" s="113"/>
      <c r="AN19" s="113"/>
    </row>
    <row r="20" spans="1:40" ht="18" customHeight="1">
      <c r="A20" s="19">
        <v>10</v>
      </c>
      <c r="B20" s="71"/>
      <c r="C20" s="72"/>
      <c r="D20" s="73"/>
      <c r="E20" s="74"/>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15">
        <f t="shared" si="1"/>
        <v>0</v>
      </c>
      <c r="AL20" s="16">
        <f t="shared" si="0"/>
        <v>0</v>
      </c>
      <c r="AM20" s="113"/>
      <c r="AN20" s="113"/>
    </row>
    <row r="21" spans="1:40" ht="18" customHeight="1">
      <c r="A21" s="19">
        <v>11</v>
      </c>
      <c r="B21" s="71"/>
      <c r="C21" s="72"/>
      <c r="D21" s="73"/>
      <c r="E21" s="74"/>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15">
        <f t="shared" si="1"/>
        <v>0</v>
      </c>
      <c r="AL21" s="16">
        <f t="shared" si="0"/>
        <v>0</v>
      </c>
      <c r="AM21" s="113"/>
      <c r="AN21" s="113"/>
    </row>
    <row r="22" spans="1:40" ht="18" customHeight="1">
      <c r="A22" s="19">
        <v>12</v>
      </c>
      <c r="B22" s="71"/>
      <c r="C22" s="72"/>
      <c r="D22" s="73"/>
      <c r="E22" s="74"/>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15">
        <f t="shared" si="1"/>
        <v>0</v>
      </c>
      <c r="AL22" s="16">
        <f t="shared" si="0"/>
        <v>0</v>
      </c>
      <c r="AM22" s="113"/>
      <c r="AN22" s="113"/>
    </row>
    <row r="23" spans="1:40" ht="18" customHeight="1">
      <c r="A23" s="19">
        <v>13</v>
      </c>
      <c r="B23" s="71"/>
      <c r="C23" s="72"/>
      <c r="D23" s="73"/>
      <c r="E23" s="74"/>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15">
        <f t="shared" si="1"/>
        <v>0</v>
      </c>
      <c r="AL23" s="16">
        <f t="shared" si="0"/>
        <v>0</v>
      </c>
      <c r="AM23" s="113"/>
      <c r="AN23" s="113"/>
    </row>
    <row r="24" spans="1:40" ht="18" customHeight="1">
      <c r="A24" s="19">
        <v>14</v>
      </c>
      <c r="B24" s="71"/>
      <c r="C24" s="72"/>
      <c r="D24" s="73"/>
      <c r="E24" s="74"/>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15">
        <f t="shared" si="1"/>
        <v>0</v>
      </c>
      <c r="AL24" s="16">
        <f t="shared" si="0"/>
        <v>0</v>
      </c>
      <c r="AM24" s="113"/>
      <c r="AN24" s="113"/>
    </row>
    <row r="25" spans="1:40" ht="18" customHeight="1">
      <c r="A25" s="19">
        <v>15</v>
      </c>
      <c r="B25" s="71"/>
      <c r="C25" s="72"/>
      <c r="D25" s="73"/>
      <c r="E25" s="74"/>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15">
        <f t="shared" si="1"/>
        <v>0</v>
      </c>
      <c r="AL25" s="16">
        <f t="shared" si="0"/>
        <v>0</v>
      </c>
      <c r="AM25" s="113"/>
      <c r="AN25" s="113"/>
    </row>
    <row r="26" spans="1:40" ht="18" customHeight="1">
      <c r="A26" s="19">
        <v>16</v>
      </c>
      <c r="B26" s="71"/>
      <c r="C26" s="72"/>
      <c r="D26" s="73"/>
      <c r="E26" s="74"/>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15">
        <f t="shared" si="1"/>
        <v>0</v>
      </c>
      <c r="AL26" s="16">
        <f t="shared" si="0"/>
        <v>0</v>
      </c>
      <c r="AM26" s="113"/>
      <c r="AN26" s="113"/>
    </row>
    <row r="27" spans="1:40" ht="18" customHeight="1">
      <c r="A27" s="19">
        <v>17</v>
      </c>
      <c r="B27" s="71"/>
      <c r="C27" s="72"/>
      <c r="D27" s="73"/>
      <c r="E27" s="74"/>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15">
        <f t="shared" si="1"/>
        <v>0</v>
      </c>
      <c r="AL27" s="16">
        <f t="shared" si="0"/>
        <v>0</v>
      </c>
      <c r="AM27" s="113"/>
      <c r="AN27" s="113"/>
    </row>
    <row r="28" spans="1:40" ht="18" customHeight="1">
      <c r="A28" s="19">
        <v>18</v>
      </c>
      <c r="B28" s="71"/>
      <c r="C28" s="72"/>
      <c r="D28" s="73"/>
      <c r="E28" s="74"/>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15">
        <f t="shared" si="1"/>
        <v>0</v>
      </c>
      <c r="AL28" s="16">
        <f t="shared" si="0"/>
        <v>0</v>
      </c>
      <c r="AM28" s="113"/>
      <c r="AN28" s="113"/>
    </row>
    <row r="29" spans="1:40" ht="18" customHeight="1">
      <c r="A29" s="19">
        <v>19</v>
      </c>
      <c r="B29" s="71"/>
      <c r="C29" s="72"/>
      <c r="D29" s="73"/>
      <c r="E29" s="74"/>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15">
        <f t="shared" si="1"/>
        <v>0</v>
      </c>
      <c r="AL29" s="16">
        <f t="shared" si="0"/>
        <v>0</v>
      </c>
      <c r="AM29" s="113"/>
      <c r="AN29" s="113"/>
    </row>
    <row r="30" spans="1:40" ht="18" customHeight="1">
      <c r="A30" s="108">
        <v>20</v>
      </c>
      <c r="B30" s="71"/>
      <c r="C30" s="72"/>
      <c r="D30" s="73"/>
      <c r="E30" s="74"/>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106">
        <f t="shared" ref="AK30" si="2">+SUM(F30:AJ30)</f>
        <v>0</v>
      </c>
      <c r="AL30" s="107">
        <f t="shared" ref="AL30:AL31" si="3">IF($AK$3="４週",AK30/4,AK30/(DAY(EOMONTH($F$9,0))/7))</f>
        <v>0</v>
      </c>
      <c r="AM30" s="113"/>
      <c r="AN30" s="113"/>
    </row>
    <row r="31" spans="1:40" s="13" customFormat="1" ht="18" customHeight="1">
      <c r="A31" s="83"/>
      <c r="B31" s="85"/>
      <c r="C31" s="86"/>
      <c r="D31" s="87"/>
      <c r="E31" s="88"/>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15">
        <f t="shared" ref="AK31" si="4">+SUM(F31:AJ31)</f>
        <v>0</v>
      </c>
      <c r="AL31" s="16">
        <f t="shared" si="3"/>
        <v>0</v>
      </c>
      <c r="AM31" s="126"/>
      <c r="AN31" s="126"/>
    </row>
    <row r="32" spans="1:40" ht="18" customHeight="1">
      <c r="A32" s="123" t="s">
        <v>2</v>
      </c>
      <c r="B32" s="129"/>
      <c r="C32" s="129"/>
      <c r="D32" s="129"/>
      <c r="E32" s="129"/>
      <c r="F32" s="17">
        <f>+SUM(F11:F31)</f>
        <v>0</v>
      </c>
      <c r="G32" s="17">
        <f t="shared" ref="G32:AJ32" si="5">+SUM(G11:G31)</f>
        <v>0</v>
      </c>
      <c r="H32" s="17">
        <f t="shared" si="5"/>
        <v>0</v>
      </c>
      <c r="I32" s="17">
        <f t="shared" si="5"/>
        <v>0</v>
      </c>
      <c r="J32" s="17">
        <f t="shared" si="5"/>
        <v>0</v>
      </c>
      <c r="K32" s="17">
        <f t="shared" si="5"/>
        <v>0</v>
      </c>
      <c r="L32" s="17">
        <f t="shared" si="5"/>
        <v>0</v>
      </c>
      <c r="M32" s="17">
        <f t="shared" si="5"/>
        <v>0</v>
      </c>
      <c r="N32" s="17">
        <f t="shared" si="5"/>
        <v>0</v>
      </c>
      <c r="O32" s="17">
        <f t="shared" si="5"/>
        <v>0</v>
      </c>
      <c r="P32" s="17">
        <f t="shared" si="5"/>
        <v>0</v>
      </c>
      <c r="Q32" s="17">
        <f t="shared" si="5"/>
        <v>0</v>
      </c>
      <c r="R32" s="17">
        <f t="shared" si="5"/>
        <v>0</v>
      </c>
      <c r="S32" s="17">
        <f t="shared" si="5"/>
        <v>0</v>
      </c>
      <c r="T32" s="17">
        <f t="shared" si="5"/>
        <v>0</v>
      </c>
      <c r="U32" s="17">
        <f t="shared" si="5"/>
        <v>0</v>
      </c>
      <c r="V32" s="17">
        <f t="shared" si="5"/>
        <v>0</v>
      </c>
      <c r="W32" s="17">
        <f t="shared" si="5"/>
        <v>0</v>
      </c>
      <c r="X32" s="17">
        <f t="shared" si="5"/>
        <v>0</v>
      </c>
      <c r="Y32" s="17">
        <f t="shared" si="5"/>
        <v>0</v>
      </c>
      <c r="Z32" s="17">
        <f t="shared" si="5"/>
        <v>0</v>
      </c>
      <c r="AA32" s="17">
        <f t="shared" si="5"/>
        <v>0</v>
      </c>
      <c r="AB32" s="17">
        <f t="shared" si="5"/>
        <v>0</v>
      </c>
      <c r="AC32" s="17">
        <f t="shared" si="5"/>
        <v>0</v>
      </c>
      <c r="AD32" s="17">
        <f t="shared" si="5"/>
        <v>0</v>
      </c>
      <c r="AE32" s="17">
        <f t="shared" si="5"/>
        <v>0</v>
      </c>
      <c r="AF32" s="17">
        <f t="shared" si="5"/>
        <v>0</v>
      </c>
      <c r="AG32" s="17">
        <f t="shared" si="5"/>
        <v>0</v>
      </c>
      <c r="AH32" s="17">
        <f t="shared" si="5"/>
        <v>0</v>
      </c>
      <c r="AI32" s="17">
        <f t="shared" si="5"/>
        <v>0</v>
      </c>
      <c r="AJ32" s="17">
        <f t="shared" si="5"/>
        <v>0</v>
      </c>
      <c r="AK32" s="15">
        <f>+SUM(F32:AJ32)</f>
        <v>0</v>
      </c>
      <c r="AL32" s="16">
        <f>IF($AK$3="４週",AK32/4,AK32/(DAY(EOMONTH($F$9,0))/7))</f>
        <v>0</v>
      </c>
      <c r="AM32" s="127"/>
      <c r="AN32" s="127"/>
    </row>
    <row r="33" spans="1:40" ht="18" customHeight="1">
      <c r="A33" s="129" t="s">
        <v>4</v>
      </c>
      <c r="B33" s="129"/>
      <c r="C33" s="129"/>
      <c r="D33" s="129"/>
      <c r="E33" s="130"/>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17"/>
      <c r="AL33" s="18"/>
      <c r="AM33" s="127"/>
      <c r="AN33" s="127"/>
    </row>
    <row r="34" spans="1:40" s="13" customFormat="1" ht="15" customHeight="1">
      <c r="A34" s="10"/>
      <c r="B34" s="10"/>
      <c r="C34" s="10"/>
      <c r="D34" s="10"/>
      <c r="E34" s="10"/>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0"/>
      <c r="AL34" s="10"/>
      <c r="AM34" s="12"/>
    </row>
    <row r="35" spans="1:40" s="13" customFormat="1" ht="5.15" customHeight="1">
      <c r="A35" s="47"/>
      <c r="B35" s="47"/>
      <c r="C35" s="47"/>
      <c r="D35"/>
      <c r="E35"/>
      <c r="F35"/>
      <c r="G35"/>
      <c r="H35"/>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48"/>
      <c r="AH35" s="48"/>
      <c r="AI35" s="48"/>
      <c r="AJ35" s="49"/>
      <c r="AK35" s="11"/>
      <c r="AL35" s="10"/>
      <c r="AM35" s="10"/>
      <c r="AN35" s="12"/>
    </row>
    <row r="36" spans="1:40" s="13" customFormat="1" ht="5.15" customHeight="1">
      <c r="A36" s="47"/>
      <c r="B36" s="47"/>
      <c r="C36" s="47"/>
      <c r="D36"/>
      <c r="E36"/>
      <c r="F36"/>
      <c r="G36"/>
      <c r="H36"/>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48"/>
      <c r="AH36" s="48"/>
      <c r="AI36" s="48"/>
      <c r="AJ36" s="49"/>
      <c r="AK36" s="11"/>
      <c r="AL36" s="61"/>
      <c r="AM36" s="61"/>
      <c r="AN36" s="12"/>
    </row>
    <row r="37" spans="1:40" s="13" customFormat="1" ht="5.15" customHeight="1">
      <c r="A37" s="47"/>
      <c r="B37" s="47"/>
      <c r="C37" s="47"/>
      <c r="D37"/>
      <c r="E37"/>
      <c r="F37"/>
      <c r="G37"/>
      <c r="H37"/>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48"/>
      <c r="AH37" s="48"/>
      <c r="AI37" s="48"/>
      <c r="AJ37" s="49"/>
      <c r="AK37" s="11"/>
      <c r="AL37" s="61"/>
      <c r="AM37" s="61"/>
      <c r="AN37" s="12"/>
    </row>
    <row r="38" spans="1:40" s="13" customFormat="1" ht="18" customHeight="1">
      <c r="A38" s="44" t="s">
        <v>115</v>
      </c>
      <c r="B38" s="11"/>
      <c r="D38" s="11"/>
      <c r="E38" s="11"/>
      <c r="F38" s="11"/>
      <c r="G38" s="11"/>
      <c r="H38" s="11"/>
      <c r="I38" s="11"/>
      <c r="J38" s="11"/>
      <c r="K38" s="11"/>
    </row>
    <row r="39" spans="1:40" s="13" customFormat="1" ht="18" customHeight="1">
      <c r="A39" s="52" t="s">
        <v>136</v>
      </c>
      <c r="B39" s="52"/>
      <c r="M39" s="44" t="s">
        <v>116</v>
      </c>
      <c r="N39" s="11"/>
      <c r="P39" s="11"/>
      <c r="Q39" s="11"/>
      <c r="R39" s="11"/>
      <c r="S39" s="11"/>
      <c r="T39" s="11"/>
      <c r="U39" s="67" t="str">
        <f>IF(COUNTIF(M41:M44,"○")&gt;1,"いずれか１つを選択してください。","")</f>
        <v/>
      </c>
      <c r="V39" s="11"/>
      <c r="W39" s="11"/>
      <c r="X39" s="11"/>
      <c r="Y39" s="11"/>
      <c r="Z39" s="11"/>
      <c r="AA39" s="11"/>
      <c r="AB39" s="11"/>
      <c r="AC39" s="11"/>
      <c r="AD39" s="11"/>
      <c r="AE39" s="11"/>
      <c r="AF39" s="11"/>
      <c r="AG39" s="11"/>
      <c r="AH39" s="48"/>
      <c r="AI39" s="48"/>
      <c r="AJ39" s="48"/>
      <c r="AK39" s="49"/>
      <c r="AL39" s="11"/>
      <c r="AM39" s="10"/>
      <c r="AN39" s="10"/>
    </row>
    <row r="40" spans="1:40" s="13" customFormat="1" ht="18.75" customHeight="1">
      <c r="A40" s="131"/>
      <c r="B40" s="131"/>
      <c r="C40" s="131"/>
      <c r="D40" s="51">
        <f>IF(S2=1,10,IF(S2=2,11,IF(S2=3,12,S2-3)))</f>
        <v>1</v>
      </c>
      <c r="E40" s="51">
        <f>IF(S2=1,11,IF(S2=2,12,S2-2))</f>
        <v>2</v>
      </c>
      <c r="F40" s="132">
        <f>IF(S2=1,12,S2-1)</f>
        <v>3</v>
      </c>
      <c r="G40" s="132"/>
      <c r="H40" s="132"/>
      <c r="I40" s="133" t="s">
        <v>135</v>
      </c>
      <c r="J40" s="133"/>
      <c r="K40" s="133"/>
      <c r="M40" s="140" t="s">
        <v>109</v>
      </c>
      <c r="N40" s="166"/>
      <c r="O40" s="166"/>
      <c r="P40" s="166"/>
      <c r="Q40" s="166"/>
      <c r="R40" s="166"/>
      <c r="S40" s="166"/>
      <c r="T40" s="166"/>
      <c r="U40" s="166"/>
      <c r="V40" s="166"/>
      <c r="W40" s="166"/>
      <c r="X40" s="166"/>
      <c r="Y40" s="166"/>
      <c r="Z40" s="166"/>
      <c r="AA40" s="166"/>
      <c r="AB40" s="166"/>
      <c r="AC40" s="166"/>
      <c r="AD40" s="166"/>
      <c r="AE40" s="166"/>
      <c r="AF40" s="166"/>
      <c r="AG40" s="166"/>
      <c r="AH40" s="167" t="s">
        <v>149</v>
      </c>
      <c r="AI40" s="168"/>
      <c r="AJ40" s="168"/>
      <c r="AK40" s="168"/>
      <c r="AL40" s="169"/>
      <c r="AM40" s="134" t="s">
        <v>117</v>
      </c>
      <c r="AN40" s="134"/>
    </row>
    <row r="41" spans="1:40" s="13" customFormat="1" ht="18" customHeight="1">
      <c r="A41" s="134" t="s">
        <v>139</v>
      </c>
      <c r="B41" s="134"/>
      <c r="C41" s="134"/>
      <c r="D41" s="77"/>
      <c r="E41" s="77"/>
      <c r="F41" s="135"/>
      <c r="G41" s="135"/>
      <c r="H41" s="135"/>
      <c r="I41" s="133">
        <f>SUM(D41:F41)</f>
        <v>0</v>
      </c>
      <c r="J41" s="133"/>
      <c r="K41" s="133"/>
      <c r="M41" s="142"/>
      <c r="N41" s="145" t="s">
        <v>150</v>
      </c>
      <c r="O41" s="146"/>
      <c r="P41" s="147"/>
      <c r="Q41" s="154" t="s">
        <v>152</v>
      </c>
      <c r="R41" s="155"/>
      <c r="S41" s="155"/>
      <c r="T41" s="155"/>
      <c r="U41" s="155"/>
      <c r="V41" s="155"/>
      <c r="W41" s="155"/>
      <c r="X41" s="155"/>
      <c r="Y41" s="155"/>
      <c r="Z41" s="155"/>
      <c r="AA41" s="155"/>
      <c r="AB41" s="155"/>
      <c r="AC41" s="155"/>
      <c r="AD41" s="155"/>
      <c r="AE41" s="155"/>
      <c r="AF41" s="155"/>
      <c r="AG41" s="156"/>
      <c r="AH41" s="170">
        <f>SUM(F33:AJ33)</f>
        <v>0</v>
      </c>
      <c r="AI41" s="171"/>
      <c r="AJ41" s="66" t="s">
        <v>110</v>
      </c>
      <c r="AK41" s="170">
        <f>ROUNDUP(AH41/1000,0)</f>
        <v>0</v>
      </c>
      <c r="AL41" s="171"/>
      <c r="AM41" s="157">
        <f>MIN(AH41:AK43)</f>
        <v>0</v>
      </c>
      <c r="AN41" s="158"/>
    </row>
    <row r="42" spans="1:40" s="13" customFormat="1" ht="18" customHeight="1">
      <c r="A42" s="128"/>
      <c r="B42" s="128"/>
      <c r="C42" s="128"/>
      <c r="D42" s="10"/>
      <c r="E42" s="10"/>
      <c r="F42" s="55"/>
      <c r="G42" s="55"/>
      <c r="H42" s="54" t="s">
        <v>138</v>
      </c>
      <c r="I42" s="55"/>
      <c r="J42" s="55"/>
      <c r="K42" s="55"/>
      <c r="L42" s="56"/>
      <c r="M42" s="143"/>
      <c r="N42" s="148"/>
      <c r="O42" s="149"/>
      <c r="P42" s="150"/>
      <c r="Q42" s="163" t="s">
        <v>153</v>
      </c>
      <c r="R42" s="164"/>
      <c r="S42" s="164"/>
      <c r="T42" s="164"/>
      <c r="U42" s="164"/>
      <c r="V42" s="164"/>
      <c r="W42" s="164"/>
      <c r="X42" s="164"/>
      <c r="Y42" s="164"/>
      <c r="Z42" s="164"/>
      <c r="AA42" s="164"/>
      <c r="AB42" s="164"/>
      <c r="AC42" s="164"/>
      <c r="AD42" s="164"/>
      <c r="AE42" s="164"/>
      <c r="AF42" s="164"/>
      <c r="AG42" s="165"/>
      <c r="AH42" s="140">
        <f>COUNTA(B12:B31)</f>
        <v>1</v>
      </c>
      <c r="AI42" s="141"/>
      <c r="AJ42" s="68" t="s">
        <v>111</v>
      </c>
      <c r="AK42" s="170">
        <f>ROUNDUP(AH42/20,0)</f>
        <v>1</v>
      </c>
      <c r="AL42" s="171"/>
      <c r="AM42" s="159"/>
      <c r="AN42" s="160"/>
    </row>
    <row r="43" spans="1:40" s="13" customFormat="1" ht="18" customHeight="1">
      <c r="I43" s="133">
        <f>I41/3</f>
        <v>0</v>
      </c>
      <c r="J43" s="133"/>
      <c r="K43" s="133"/>
      <c r="M43" s="144"/>
      <c r="N43" s="151"/>
      <c r="O43" s="152"/>
      <c r="P43" s="153"/>
      <c r="Q43" s="163" t="s">
        <v>154</v>
      </c>
      <c r="R43" s="164"/>
      <c r="S43" s="164"/>
      <c r="T43" s="164"/>
      <c r="U43" s="164"/>
      <c r="V43" s="164"/>
      <c r="W43" s="164"/>
      <c r="X43" s="164"/>
      <c r="Y43" s="164"/>
      <c r="Z43" s="164"/>
      <c r="AA43" s="164"/>
      <c r="AB43" s="164"/>
      <c r="AC43" s="164"/>
      <c r="AD43" s="164"/>
      <c r="AE43" s="164"/>
      <c r="AF43" s="164"/>
      <c r="AG43" s="165"/>
      <c r="AH43" s="170">
        <f>ROUNDDOWN(I43,1)</f>
        <v>0</v>
      </c>
      <c r="AI43" s="171"/>
      <c r="AJ43" s="69" t="s">
        <v>111</v>
      </c>
      <c r="AK43" s="170">
        <f>ROUNDUP(AH43/10,0)</f>
        <v>0</v>
      </c>
      <c r="AL43" s="171"/>
      <c r="AM43" s="161"/>
      <c r="AN43" s="162"/>
    </row>
    <row r="44" spans="1:40" s="13" customFormat="1" ht="18" customHeight="1">
      <c r="I44" s="62"/>
      <c r="J44" s="62"/>
      <c r="K44" s="62"/>
      <c r="M44" s="77"/>
      <c r="N44" s="163" t="s">
        <v>151</v>
      </c>
      <c r="O44" s="164"/>
      <c r="P44" s="164"/>
      <c r="Q44" s="164"/>
      <c r="R44" s="164"/>
      <c r="S44" s="164"/>
      <c r="T44" s="164"/>
      <c r="U44" s="164"/>
      <c r="V44" s="164"/>
      <c r="W44" s="164"/>
      <c r="X44" s="164"/>
      <c r="Y44" s="164"/>
      <c r="Z44" s="164"/>
      <c r="AA44" s="164"/>
      <c r="AB44" s="164"/>
      <c r="AC44" s="164"/>
      <c r="AD44" s="164"/>
      <c r="AE44" s="164"/>
      <c r="AF44" s="164"/>
      <c r="AG44" s="165"/>
      <c r="AH44" s="137"/>
      <c r="AI44" s="138"/>
      <c r="AJ44" s="138"/>
      <c r="AK44" s="138"/>
      <c r="AL44" s="139"/>
      <c r="AM44" s="140" cm="1">
        <f t="array" ref="AM44">ROUNDUP(_xlfn.IFS(AM41&lt;2,1,AND(AM41&lt;=2,AM41&lt;6),AM41-1,AM41&gt;=6,AM41/2*3),1)</f>
        <v>1</v>
      </c>
      <c r="AN44" s="141"/>
    </row>
    <row r="45" spans="1:40" s="13" customFormat="1" ht="18" customHeight="1">
      <c r="A45" s="50"/>
      <c r="H45" s="11"/>
      <c r="M45" s="59" t="s">
        <v>137</v>
      </c>
      <c r="W45" s="58"/>
      <c r="X45" s="11"/>
      <c r="Y45" s="11"/>
      <c r="Z45" s="11"/>
      <c r="AA45" s="11"/>
      <c r="AB45" s="11"/>
      <c r="AC45" s="11"/>
      <c r="AD45" s="11"/>
      <c r="AE45" s="11"/>
      <c r="AF45" s="11"/>
      <c r="AG45" s="48"/>
      <c r="AH45" s="48"/>
      <c r="AI45" s="48"/>
      <c r="AJ45" s="49"/>
      <c r="AK45" s="11"/>
      <c r="AL45" s="10"/>
      <c r="AM45" s="10"/>
      <c r="AN45" s="12"/>
    </row>
    <row r="46" spans="1:40" s="13" customFormat="1" ht="5.15" customHeight="1">
      <c r="A46" s="47"/>
      <c r="B46" s="47"/>
      <c r="C46" s="47"/>
      <c r="D46" s="47"/>
      <c r="E46" s="47"/>
      <c r="F46" s="47"/>
      <c r="G46" s="47"/>
      <c r="H46" s="47"/>
      <c r="I46" s="47"/>
      <c r="J46" s="48"/>
      <c r="K46" s="48"/>
      <c r="L46" s="48"/>
      <c r="M46" s="49"/>
      <c r="N46" s="11"/>
      <c r="W46" s="10"/>
      <c r="X46" s="11"/>
      <c r="Y46" s="11"/>
      <c r="Z46" s="11"/>
      <c r="AA46" s="11"/>
      <c r="AB46" s="11"/>
      <c r="AC46" s="11"/>
      <c r="AD46" s="11"/>
      <c r="AE46" s="11"/>
      <c r="AF46" s="11"/>
      <c r="AG46" s="48"/>
      <c r="AH46" s="48"/>
      <c r="AI46" s="48"/>
      <c r="AJ46" s="49"/>
      <c r="AK46" s="11"/>
      <c r="AL46" s="10"/>
      <c r="AM46" s="10"/>
      <c r="AN46" s="12"/>
    </row>
    <row r="47" spans="1:40" ht="21" customHeight="1">
      <c r="A47" s="14" t="s">
        <v>118</v>
      </c>
      <c r="B47" s="1"/>
      <c r="C47" s="5"/>
      <c r="D47" s="5"/>
      <c r="E47" s="5"/>
      <c r="F47" s="5"/>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5"/>
      <c r="AM47" s="5"/>
      <c r="AN47" s="4"/>
    </row>
    <row r="48" spans="1:40" ht="25" customHeight="1">
      <c r="A48" s="4"/>
      <c r="B48" s="22"/>
      <c r="C48" s="178" t="str">
        <f>IF(VLOOKUP($AK$1,選択肢!$A$1:$J$32,C53,FALSE)=0,"-",VLOOKUP($AK$1,選択肢!$A$1:$J$32,C53,FALSE))</f>
        <v>管理者</v>
      </c>
      <c r="D48" s="179"/>
      <c r="E48" s="180" t="str">
        <f>IF(VLOOKUP($AK$1,選択肢!$A$1:$J$32,E53,FALSE)=0,"-",VLOOKUP($AK$1,選択肢!$A$1:$J$32,E53,FALSE))</f>
        <v>サービス提供責任者</v>
      </c>
      <c r="F48" s="180"/>
      <c r="G48" s="180"/>
      <c r="H48" s="180"/>
      <c r="I48" s="178" t="str">
        <f>IF(VLOOKUP($AK$1,選択肢!$A$1:$J$32,I53,FALSE)=0,"-",VLOOKUP($AK$1,選択肢!$A$1:$J$32,I53,FALSE))</f>
        <v>従業者</v>
      </c>
      <c r="J48" s="179"/>
      <c r="K48" s="179"/>
      <c r="L48" s="179"/>
      <c r="M48" s="179"/>
      <c r="N48" s="181"/>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4"/>
    </row>
    <row r="49" spans="1:40" ht="18" customHeight="1">
      <c r="A49" s="4"/>
      <c r="B49" s="22"/>
      <c r="C49" s="46" t="s">
        <v>0</v>
      </c>
      <c r="D49" s="46" t="s">
        <v>1</v>
      </c>
      <c r="E49" s="45" t="s">
        <v>0</v>
      </c>
      <c r="F49" s="176" t="s">
        <v>1</v>
      </c>
      <c r="G49" s="176"/>
      <c r="H49" s="176"/>
      <c r="I49" s="173" t="s">
        <v>0</v>
      </c>
      <c r="J49" s="174"/>
      <c r="K49" s="175"/>
      <c r="L49" s="173" t="s">
        <v>1</v>
      </c>
      <c r="M49" s="174"/>
      <c r="N49" s="175"/>
      <c r="O49" s="172"/>
      <c r="P49" s="172"/>
      <c r="Q49" s="172"/>
      <c r="R49" s="172"/>
      <c r="S49" s="172"/>
      <c r="T49" s="172"/>
      <c r="U49" s="172"/>
      <c r="V49" s="172"/>
      <c r="W49" s="172"/>
      <c r="X49" s="172"/>
      <c r="Y49" s="172"/>
      <c r="Z49" s="172"/>
      <c r="AA49" s="172"/>
      <c r="AB49" s="172"/>
      <c r="AC49" s="172"/>
      <c r="AD49" s="172"/>
      <c r="AE49" s="172"/>
      <c r="AF49" s="172"/>
      <c r="AG49" s="172"/>
      <c r="AH49" s="172"/>
      <c r="AI49" s="172"/>
      <c r="AJ49" s="172"/>
      <c r="AK49" s="172"/>
      <c r="AL49" s="65"/>
      <c r="AM49" s="65"/>
      <c r="AN49" s="4"/>
    </row>
    <row r="50" spans="1:40" ht="18" customHeight="1">
      <c r="A50" s="4"/>
      <c r="B50" s="21" t="s">
        <v>16</v>
      </c>
      <c r="C50" s="45">
        <f>COUNTIFS($B$11:$B$31,C$48,$C$11:$C$31,"A",$E$11:$E$31,"*")</f>
        <v>0</v>
      </c>
      <c r="D50" s="45">
        <f>COUNTIFS($B$11:$B$31,C$48,$C$11:$C$31,"B",$E$11:$E$31,"*")</f>
        <v>0</v>
      </c>
      <c r="E50" s="45">
        <f>COUNTIFS($B$11:$B$31,E$48,$C$11:$C$31,"A",$E$11:$E$31,"*")</f>
        <v>0</v>
      </c>
      <c r="F50" s="173">
        <f>COUNTIFS($B$11:$B$31,E$48,$C$11:$C$31,"B",$E$11:$E$31,"*")</f>
        <v>0</v>
      </c>
      <c r="G50" s="174"/>
      <c r="H50" s="175"/>
      <c r="I50" s="173">
        <f>COUNTIFS($B$11:$B$31,I$48,$C$11:$C$31,"A",$E$11:$E$31,"*")</f>
        <v>0</v>
      </c>
      <c r="J50" s="174"/>
      <c r="K50" s="175"/>
      <c r="L50" s="173">
        <f>COUNTIFS($B$11:$B$31,I$48,$C$11:$C$31,"B",$E$11:$E$31,"*")</f>
        <v>0</v>
      </c>
      <c r="M50" s="174"/>
      <c r="N50" s="175"/>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65"/>
      <c r="AM50" s="65"/>
      <c r="AN50" s="4"/>
    </row>
    <row r="51" spans="1:40" ht="18" customHeight="1">
      <c r="A51" s="4"/>
      <c r="B51" s="28" t="s">
        <v>17</v>
      </c>
      <c r="C51" s="53"/>
      <c r="D51" s="53"/>
      <c r="E51" s="45">
        <f>COUNTIFS($B$11:$B$31,E$48,$C$11:$C$31,"C",$E$11:$E$31,"*")</f>
        <v>0</v>
      </c>
      <c r="F51" s="173">
        <f>COUNTIFS($B$11:$B$31,E$48,$C$11:$C$31,"D",$E$11:$E$31,"*")</f>
        <v>0</v>
      </c>
      <c r="G51" s="174"/>
      <c r="H51" s="175"/>
      <c r="I51" s="173">
        <f>COUNTIFS($B$11:$B$31,I$48,$C$11:$C$31,"C",$E$11:$E$31,"*")</f>
        <v>0</v>
      </c>
      <c r="J51" s="174"/>
      <c r="K51" s="175"/>
      <c r="L51" s="173">
        <f>COUNTIFS($B$11:$B$31,I$48,$C$11:$C$31,"D",$E$11:$E$31,"*")</f>
        <v>0</v>
      </c>
      <c r="M51" s="174"/>
      <c r="N51" s="175"/>
      <c r="O51" s="172"/>
      <c r="P51" s="172"/>
      <c r="Q51" s="172"/>
      <c r="R51" s="172"/>
      <c r="S51" s="172"/>
      <c r="T51" s="172"/>
      <c r="U51" s="172"/>
      <c r="V51" s="172"/>
      <c r="W51" s="172"/>
      <c r="X51" s="172"/>
      <c r="Y51" s="172"/>
      <c r="Z51" s="172"/>
      <c r="AA51" s="172"/>
      <c r="AB51" s="172"/>
      <c r="AC51" s="172"/>
      <c r="AD51" s="172"/>
      <c r="AE51" s="172"/>
      <c r="AF51" s="172"/>
      <c r="AG51" s="172"/>
      <c r="AH51" s="172"/>
      <c r="AI51" s="172"/>
      <c r="AJ51" s="172"/>
      <c r="AK51" s="172"/>
      <c r="AL51" s="65"/>
      <c r="AM51" s="65"/>
      <c r="AN51" s="4"/>
    </row>
    <row r="52" spans="1:40" ht="18" customHeight="1">
      <c r="A52" s="4"/>
      <c r="B52" s="28" t="s">
        <v>108</v>
      </c>
      <c r="C52" s="182"/>
      <c r="D52" s="183"/>
      <c r="E52" s="173" t="str">
        <f>IF($AK$3="４週",SUMIFS($AK$11:$AK$31,$B$11:$B$31,E48)/4/$AH$5,IF($AK$3="歴月",SUMIFS($AK$11:$AK$31,$B$11:$B$31,E48)/$AL$5,"記載する期間を選択してください"))</f>
        <v>記載する期間を選択してください</v>
      </c>
      <c r="F52" s="174"/>
      <c r="G52" s="174"/>
      <c r="H52" s="175"/>
      <c r="I52" s="173" t="str">
        <f>IF($AK$3="４週",SUMIFS($AK$11:$AK$31,$B$11:$B$31,I48)/4/$AH$5,IF($AK$3="歴月",SUMIFS($AK$11:$AK$31,$B$11:$B$31,I48)/$AL$5,"記載する期間を選択してください"))</f>
        <v>記載する期間を選択してください</v>
      </c>
      <c r="J52" s="174"/>
      <c r="K52" s="174"/>
      <c r="L52" s="174"/>
      <c r="M52" s="174"/>
      <c r="N52" s="175"/>
      <c r="O52" s="172"/>
      <c r="P52" s="172"/>
      <c r="Q52" s="172"/>
      <c r="R52" s="172"/>
      <c r="S52" s="172"/>
      <c r="T52" s="172"/>
      <c r="U52" s="172"/>
      <c r="V52" s="172"/>
      <c r="W52" s="172"/>
      <c r="X52" s="172"/>
      <c r="Y52" s="172"/>
      <c r="Z52" s="172"/>
      <c r="AA52" s="172"/>
      <c r="AB52" s="172"/>
      <c r="AC52" s="172"/>
      <c r="AD52" s="172"/>
      <c r="AE52" s="172"/>
      <c r="AF52" s="172"/>
      <c r="AG52" s="172"/>
      <c r="AH52" s="172"/>
      <c r="AI52" s="172"/>
      <c r="AJ52" s="172"/>
      <c r="AK52" s="172"/>
      <c r="AL52" s="172"/>
      <c r="AM52" s="172"/>
      <c r="AN52" s="4"/>
    </row>
    <row r="53" spans="1:40" ht="5.15" customHeight="1">
      <c r="A53" s="4"/>
      <c r="B53" s="1"/>
      <c r="C53" s="24">
        <v>2</v>
      </c>
      <c r="D53" s="24"/>
      <c r="E53" s="24">
        <v>3</v>
      </c>
      <c r="F53" s="24"/>
      <c r="G53" s="24"/>
      <c r="H53" s="24"/>
      <c r="I53" s="24">
        <v>4</v>
      </c>
      <c r="J53" s="24"/>
      <c r="K53" s="24"/>
      <c r="L53" s="24"/>
      <c r="M53" s="24"/>
      <c r="N53" s="24"/>
      <c r="O53" s="24">
        <v>5</v>
      </c>
      <c r="P53" s="24"/>
      <c r="Q53" s="24"/>
      <c r="R53" s="24"/>
      <c r="S53" s="24"/>
      <c r="T53" s="24"/>
      <c r="U53" s="24">
        <v>6</v>
      </c>
      <c r="V53" s="24"/>
      <c r="W53" s="24"/>
      <c r="X53" s="24"/>
      <c r="Y53" s="24"/>
      <c r="Z53" s="24"/>
      <c r="AA53" s="24">
        <v>7</v>
      </c>
      <c r="AB53" s="24"/>
      <c r="AC53" s="24"/>
      <c r="AD53" s="24"/>
      <c r="AE53" s="24"/>
      <c r="AF53" s="24"/>
      <c r="AG53" s="24">
        <v>8</v>
      </c>
      <c r="AH53" s="24"/>
      <c r="AI53" s="24"/>
      <c r="AJ53" s="24"/>
      <c r="AK53" s="24"/>
      <c r="AL53" s="24">
        <v>9</v>
      </c>
      <c r="AM53" s="43"/>
      <c r="AN53" s="4"/>
    </row>
    <row r="54" spans="1:40" ht="15" customHeight="1">
      <c r="A54" s="31" t="s">
        <v>73</v>
      </c>
      <c r="B54" s="36"/>
      <c r="C54" s="37"/>
      <c r="D54" s="37"/>
      <c r="E54" s="37"/>
      <c r="F54" s="38"/>
      <c r="G54" s="37"/>
      <c r="H54" s="24"/>
      <c r="I54" s="24"/>
      <c r="J54" s="24"/>
      <c r="K54" s="24"/>
      <c r="L54" s="24"/>
      <c r="M54" s="24"/>
      <c r="N54" s="24"/>
      <c r="O54" s="24"/>
      <c r="P54" s="24"/>
      <c r="Q54" s="24"/>
      <c r="R54" s="24">
        <v>6</v>
      </c>
      <c r="S54" s="24"/>
      <c r="T54" s="24"/>
      <c r="U54" s="24"/>
      <c r="V54" s="24"/>
      <c r="W54" s="24"/>
      <c r="X54" s="24">
        <v>7</v>
      </c>
      <c r="Y54" s="24"/>
      <c r="Z54" s="24"/>
      <c r="AA54" s="24"/>
      <c r="AB54" s="24"/>
      <c r="AC54" s="24"/>
      <c r="AD54" s="24">
        <v>8</v>
      </c>
      <c r="AE54" s="24"/>
      <c r="AF54" s="24"/>
      <c r="AG54" s="25"/>
      <c r="AH54" s="25"/>
      <c r="AI54" s="25"/>
      <c r="AJ54" s="25">
        <v>9</v>
      </c>
      <c r="AK54" s="23"/>
      <c r="AL54" s="23"/>
      <c r="AM54" s="4"/>
    </row>
    <row r="55" spans="1:40" s="2" customFormat="1" ht="15" customHeight="1">
      <c r="A55" s="31" t="s">
        <v>74</v>
      </c>
      <c r="B55" s="30"/>
      <c r="C55" s="30"/>
      <c r="D55" s="30"/>
      <c r="E55" s="30"/>
      <c r="F55" s="30"/>
      <c r="G55" s="30"/>
      <c r="H55" s="20"/>
      <c r="I55" s="20"/>
      <c r="J55" s="20"/>
      <c r="K55" s="20"/>
      <c r="L55" s="20"/>
      <c r="M55" s="20"/>
    </row>
    <row r="56" spans="1:40" s="2" customFormat="1" ht="15" customHeight="1">
      <c r="A56" s="31" t="s">
        <v>119</v>
      </c>
      <c r="B56" s="30"/>
      <c r="C56" s="30"/>
      <c r="D56" s="30"/>
      <c r="E56" s="30"/>
      <c r="F56" s="30"/>
      <c r="G56" s="30"/>
      <c r="H56" s="20"/>
      <c r="I56" s="20"/>
      <c r="J56" s="20"/>
      <c r="K56" s="20"/>
      <c r="L56" s="20"/>
      <c r="M56" s="20"/>
    </row>
    <row r="57" spans="1:40" s="2" customFormat="1" ht="15" customHeight="1">
      <c r="A57" s="31" t="s">
        <v>75</v>
      </c>
      <c r="B57" s="30"/>
      <c r="C57" s="30"/>
      <c r="D57" s="30"/>
      <c r="E57" s="30"/>
      <c r="F57" s="30"/>
      <c r="G57" s="30"/>
      <c r="H57" s="20"/>
      <c r="I57" s="20"/>
      <c r="J57" s="20"/>
      <c r="K57" s="20"/>
      <c r="L57" s="20"/>
      <c r="M57" s="20"/>
    </row>
    <row r="58" spans="1:40" s="2" customFormat="1" ht="15" customHeight="1">
      <c r="A58" s="31" t="s">
        <v>76</v>
      </c>
      <c r="B58" s="30"/>
      <c r="C58" s="30"/>
      <c r="D58" s="30"/>
      <c r="E58" s="30"/>
      <c r="F58" s="30"/>
      <c r="G58" s="30"/>
      <c r="H58" s="20"/>
      <c r="I58" s="20"/>
      <c r="J58" s="20"/>
      <c r="K58" s="20"/>
      <c r="L58" s="20"/>
      <c r="M58" s="20"/>
    </row>
    <row r="59" spans="1:40" ht="15" customHeight="1">
      <c r="A59" s="2" t="s">
        <v>77</v>
      </c>
      <c r="B59" s="39"/>
      <c r="C59" s="2"/>
      <c r="D59" s="2"/>
      <c r="E59" s="2"/>
      <c r="F59" s="2"/>
      <c r="G59" s="2"/>
    </row>
    <row r="60" spans="1:40" ht="15" customHeight="1">
      <c r="A60" s="2" t="s">
        <v>78</v>
      </c>
      <c r="B60" s="39"/>
      <c r="C60" s="2"/>
      <c r="D60" s="2"/>
      <c r="E60" s="2"/>
      <c r="F60" s="2"/>
      <c r="G60" s="2"/>
    </row>
    <row r="61" spans="1:40" ht="15" customHeight="1">
      <c r="A61" s="2"/>
      <c r="B61" s="21" t="s">
        <v>79</v>
      </c>
      <c r="C61" s="118" t="s">
        <v>80</v>
      </c>
      <c r="D61" s="118"/>
      <c r="E61" s="118"/>
      <c r="F61" s="2"/>
      <c r="G61" s="2"/>
    </row>
    <row r="62" spans="1:40" ht="15" customHeight="1">
      <c r="A62" s="2"/>
      <c r="B62" s="42" t="s">
        <v>97</v>
      </c>
      <c r="C62" s="177" t="s">
        <v>81</v>
      </c>
      <c r="D62" s="177"/>
      <c r="E62" s="177"/>
      <c r="F62" s="2"/>
      <c r="G62" s="2"/>
    </row>
    <row r="63" spans="1:40" ht="15" customHeight="1">
      <c r="A63" s="2"/>
      <c r="B63" s="42" t="s">
        <v>98</v>
      </c>
      <c r="C63" s="177" t="s">
        <v>82</v>
      </c>
      <c r="D63" s="177"/>
      <c r="E63" s="177"/>
      <c r="F63" s="2"/>
      <c r="G63" s="2"/>
    </row>
    <row r="64" spans="1:40" ht="15" customHeight="1">
      <c r="A64" s="2"/>
      <c r="B64" s="42" t="s">
        <v>99</v>
      </c>
      <c r="C64" s="177" t="s">
        <v>83</v>
      </c>
      <c r="D64" s="177"/>
      <c r="E64" s="177"/>
      <c r="F64" s="2"/>
      <c r="G64" s="2"/>
    </row>
    <row r="65" spans="1:7" ht="15" customHeight="1">
      <c r="A65" s="2"/>
      <c r="B65" s="42" t="s">
        <v>100</v>
      </c>
      <c r="C65" s="177" t="s">
        <v>84</v>
      </c>
      <c r="D65" s="177"/>
      <c r="E65" s="177"/>
      <c r="F65" s="2"/>
      <c r="G65" s="2"/>
    </row>
    <row r="66" spans="1:7" ht="15" customHeight="1">
      <c r="A66" s="2"/>
      <c r="B66" s="31" t="s">
        <v>85</v>
      </c>
      <c r="C66" s="2"/>
      <c r="D66" s="2"/>
      <c r="E66" s="2"/>
      <c r="F66" s="2"/>
      <c r="G66" s="2"/>
    </row>
    <row r="67" spans="1:7" ht="15" customHeight="1">
      <c r="A67" s="2"/>
      <c r="B67" s="31" t="s">
        <v>102</v>
      </c>
      <c r="C67" s="2"/>
      <c r="D67" s="2"/>
      <c r="E67" s="2"/>
      <c r="F67" s="2"/>
      <c r="G67" s="2"/>
    </row>
    <row r="68" spans="1:7" ht="15" customHeight="1">
      <c r="A68" s="2"/>
      <c r="B68" s="31" t="s">
        <v>86</v>
      </c>
      <c r="C68" s="2"/>
      <c r="D68" s="2"/>
      <c r="E68" s="2"/>
      <c r="F68" s="2"/>
      <c r="G68" s="2"/>
    </row>
    <row r="69" spans="1:7" ht="15" customHeight="1">
      <c r="A69" s="2" t="s">
        <v>87</v>
      </c>
      <c r="B69" s="39"/>
      <c r="C69" s="2"/>
      <c r="D69" s="2"/>
      <c r="E69" s="2"/>
      <c r="F69" s="2"/>
      <c r="G69" s="2"/>
    </row>
    <row r="70" spans="1:7" ht="15" customHeight="1">
      <c r="A70" s="2" t="s">
        <v>88</v>
      </c>
      <c r="B70" s="39"/>
      <c r="C70" s="2"/>
      <c r="D70" s="2"/>
      <c r="E70" s="2"/>
      <c r="F70" s="2"/>
      <c r="G70" s="2"/>
    </row>
    <row r="71" spans="1:7" ht="15" customHeight="1">
      <c r="A71" s="2" t="s">
        <v>103</v>
      </c>
      <c r="B71" s="39"/>
      <c r="C71" s="2"/>
      <c r="D71" s="2"/>
      <c r="E71" s="2"/>
      <c r="F71" s="2"/>
      <c r="G71" s="2"/>
    </row>
    <row r="72" spans="1:7" ht="15" customHeight="1">
      <c r="A72" s="2" t="s">
        <v>89</v>
      </c>
      <c r="B72" s="39"/>
      <c r="C72" s="2"/>
      <c r="D72" s="2"/>
      <c r="E72" s="2"/>
      <c r="F72" s="2"/>
      <c r="G72" s="2"/>
    </row>
    <row r="73" spans="1:7" ht="15" customHeight="1">
      <c r="A73" s="2" t="s">
        <v>148</v>
      </c>
      <c r="B73" s="39"/>
      <c r="C73" s="2"/>
      <c r="D73" s="2"/>
      <c r="E73" s="2"/>
      <c r="F73" s="2"/>
      <c r="G73" s="2"/>
    </row>
    <row r="74" spans="1:7" ht="15" customHeight="1">
      <c r="A74" s="2" t="s">
        <v>90</v>
      </c>
      <c r="B74" s="39"/>
      <c r="C74" s="2"/>
      <c r="D74" s="2"/>
      <c r="E74" s="2"/>
      <c r="F74" s="2"/>
      <c r="G74" s="2"/>
    </row>
    <row r="75" spans="1:7" ht="15" customHeight="1">
      <c r="A75" s="2" t="s">
        <v>91</v>
      </c>
      <c r="B75" s="39"/>
      <c r="C75" s="2"/>
      <c r="D75" s="2"/>
      <c r="E75" s="2"/>
      <c r="F75" s="2"/>
      <c r="G75" s="2"/>
    </row>
    <row r="76" spans="1:7" ht="15" customHeight="1">
      <c r="A76" s="2" t="s">
        <v>92</v>
      </c>
      <c r="B76" s="39"/>
      <c r="C76" s="2"/>
      <c r="D76" s="2"/>
      <c r="E76" s="2"/>
      <c r="F76" s="2"/>
      <c r="G76" s="2"/>
    </row>
    <row r="77" spans="1:7" ht="15" customHeight="1">
      <c r="A77" s="2" t="s">
        <v>93</v>
      </c>
      <c r="B77" s="39"/>
      <c r="C77" s="2"/>
      <c r="D77" s="2"/>
      <c r="E77" s="2"/>
      <c r="F77" s="2"/>
      <c r="G77" s="2"/>
    </row>
    <row r="78" spans="1:7" ht="15" customHeight="1">
      <c r="A78" s="2" t="s">
        <v>94</v>
      </c>
      <c r="B78" s="39"/>
      <c r="C78" s="2"/>
      <c r="D78" s="2"/>
      <c r="E78" s="2"/>
      <c r="F78" s="2"/>
      <c r="G78" s="2"/>
    </row>
    <row r="79" spans="1:7" ht="15" customHeight="1">
      <c r="A79" s="2" t="s">
        <v>95</v>
      </c>
      <c r="B79" s="39"/>
      <c r="C79" s="2"/>
      <c r="D79" s="2"/>
      <c r="E79" s="2"/>
      <c r="F79" s="2"/>
      <c r="G79" s="2"/>
    </row>
    <row r="80" spans="1:7" ht="15" customHeight="1">
      <c r="A80" s="2" t="s">
        <v>96</v>
      </c>
      <c r="B80" s="39"/>
      <c r="C80" s="2"/>
      <c r="D80" s="2"/>
      <c r="E80" s="2"/>
      <c r="F80" s="2"/>
      <c r="G80" s="2"/>
    </row>
    <row r="81" spans="1:7" ht="15" customHeight="1">
      <c r="A81" s="2" t="s">
        <v>101</v>
      </c>
      <c r="B81" s="39"/>
      <c r="C81" s="2"/>
      <c r="D81" s="2"/>
      <c r="E81" s="2"/>
      <c r="F81" s="2"/>
      <c r="G81" s="2"/>
    </row>
  </sheetData>
  <sheetProtection algorithmName="SHA-512" hashValue="kBZACjWZepy0u2z+7fYFw/clzzWFxWbvc9t4U41JBfj8nxLXQSxqKVPr5thmmDL8Yw/ikQ2qN46ugotdlnQQHw==" saltValue="sKrGJJwr3KGeUmIg+mThPw==" spinCount="100000" sheet="1" objects="1" scenarios="1" formatCells="0" insertRows="0"/>
  <mergeCells count="127">
    <mergeCell ref="I43:K43"/>
    <mergeCell ref="C65:E65"/>
    <mergeCell ref="AG52:AK52"/>
    <mergeCell ref="AL52:AM52"/>
    <mergeCell ref="C61:E61"/>
    <mergeCell ref="C62:E62"/>
    <mergeCell ref="C63:E63"/>
    <mergeCell ref="C64:E64"/>
    <mergeCell ref="C48:D48"/>
    <mergeCell ref="E48:H48"/>
    <mergeCell ref="I48:N48"/>
    <mergeCell ref="O48:T48"/>
    <mergeCell ref="U48:Z48"/>
    <mergeCell ref="AA49:AC49"/>
    <mergeCell ref="C52:D52"/>
    <mergeCell ref="E52:H52"/>
    <mergeCell ref="I52:N52"/>
    <mergeCell ref="O52:T52"/>
    <mergeCell ref="U52:Z52"/>
    <mergeCell ref="AA52:AF52"/>
    <mergeCell ref="AD50:AF50"/>
    <mergeCell ref="F51:H51"/>
    <mergeCell ref="I51:K51"/>
    <mergeCell ref="Q43:AG43"/>
    <mergeCell ref="L51:N51"/>
    <mergeCell ref="F49:H49"/>
    <mergeCell ref="I49:K49"/>
    <mergeCell ref="L49:N49"/>
    <mergeCell ref="O49:Q49"/>
    <mergeCell ref="R49:T49"/>
    <mergeCell ref="U49:W49"/>
    <mergeCell ref="X49:Z49"/>
    <mergeCell ref="AG50:AI50"/>
    <mergeCell ref="AA51:AC51"/>
    <mergeCell ref="AD51:AF51"/>
    <mergeCell ref="AG51:AI51"/>
    <mergeCell ref="I50:K50"/>
    <mergeCell ref="L50:N50"/>
    <mergeCell ref="O50:Q50"/>
    <mergeCell ref="R50:T50"/>
    <mergeCell ref="U50:W50"/>
    <mergeCell ref="F50:H50"/>
    <mergeCell ref="O51:Q51"/>
    <mergeCell ref="AJ51:AK51"/>
    <mergeCell ref="X50:Z50"/>
    <mergeCell ref="AA50:AC50"/>
    <mergeCell ref="U51:W51"/>
    <mergeCell ref="X51:Z51"/>
    <mergeCell ref="R51:T51"/>
    <mergeCell ref="AD49:AF49"/>
    <mergeCell ref="AG49:AI49"/>
    <mergeCell ref="AJ49:AK49"/>
    <mergeCell ref="AJ50:AK50"/>
    <mergeCell ref="AA48:AF48"/>
    <mergeCell ref="AG48:AK48"/>
    <mergeCell ref="AL48:AM48"/>
    <mergeCell ref="AH44:AL44"/>
    <mergeCell ref="AM44:AN44"/>
    <mergeCell ref="M41:M43"/>
    <mergeCell ref="N41:P43"/>
    <mergeCell ref="Q41:AG41"/>
    <mergeCell ref="AM40:AN40"/>
    <mergeCell ref="AM41:AN43"/>
    <mergeCell ref="N44:AG44"/>
    <mergeCell ref="M40:AG40"/>
    <mergeCell ref="AH40:AL40"/>
    <mergeCell ref="AH41:AI41"/>
    <mergeCell ref="AK41:AL41"/>
    <mergeCell ref="Q42:AG42"/>
    <mergeCell ref="AH42:AI42"/>
    <mergeCell ref="AK42:AL42"/>
    <mergeCell ref="AH43:AI43"/>
    <mergeCell ref="AK43:AL43"/>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1:AN31"/>
    <mergeCell ref="AM32:AN33"/>
    <mergeCell ref="A42:C42"/>
    <mergeCell ref="A32:E32"/>
    <mergeCell ref="A33:E33"/>
    <mergeCell ref="A40:C40"/>
    <mergeCell ref="F40:H40"/>
    <mergeCell ref="I40:K40"/>
    <mergeCell ref="A41:C41"/>
    <mergeCell ref="F41:H41"/>
    <mergeCell ref="I41:K41"/>
    <mergeCell ref="AM30:AN30"/>
    <mergeCell ref="A7:A10"/>
    <mergeCell ref="B7:B10"/>
    <mergeCell ref="C7:C10"/>
    <mergeCell ref="D7:D10"/>
    <mergeCell ref="E7:E10"/>
    <mergeCell ref="AM13:AN13"/>
    <mergeCell ref="AM14:AN14"/>
    <mergeCell ref="AM15:AN15"/>
    <mergeCell ref="AM16:AN16"/>
    <mergeCell ref="AL7:AL10"/>
    <mergeCell ref="AM7:AN10"/>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s>
  <phoneticPr fontId="3"/>
  <dataValidations count="7">
    <dataValidation type="list" allowBlank="1" showInputMessage="1" showErrorMessage="1" sqref="C11:C31" xr:uid="{00000000-0002-0000-0300-000000000000}">
      <formula1>"A,B,C,D"</formula1>
    </dataValidation>
    <dataValidation operator="greaterThanOrEqual" allowBlank="1" showInputMessage="1" showErrorMessage="1" sqref="X39 I46 U39 I35:I38 L35:L37 L46" xr:uid="{00000000-0002-0000-0300-000001000000}"/>
    <dataValidation type="whole" operator="greaterThanOrEqual" allowBlank="1" showInputMessage="1" showErrorMessage="1" sqref="D41:E42 F41" xr:uid="{00000000-0002-0000-0300-000002000000}">
      <formula1>0</formula1>
    </dataValidation>
    <dataValidation type="list" allowBlank="1" showInputMessage="1" showErrorMessage="1" sqref="AK4:AN4" xr:uid="{00000000-0002-0000-0300-000003000000}">
      <formula1>"予定,実績"</formula1>
    </dataValidation>
    <dataValidation type="list" allowBlank="1" showInputMessage="1" showErrorMessage="1" sqref="AK3:AN3" xr:uid="{00000000-0002-0000-0300-000004000000}">
      <formula1>"４週,歴月"</formula1>
    </dataValidation>
    <dataValidation type="list" allowBlank="1" showInputMessage="1" showErrorMessage="1" sqref="B12:B31" xr:uid="{00000000-0002-0000-0300-000005000000}">
      <formula1>INDIRECT($AK$1)</formula1>
    </dataValidation>
    <dataValidation type="list" allowBlank="1" showInputMessage="1" showErrorMessage="1" sqref="M41:M44" xr:uid="{81DFE928-60F1-40C8-B06E-5156E7CDAD5E}">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7"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2B5B3-BD90-45A7-9D87-FA2A81DD9927}">
  <dimension ref="A1:AN62"/>
  <sheetViews>
    <sheetView showGridLines="0" view="pageBreakPreview" zoomScaleNormal="100" zoomScaleSheetLayoutView="100" workbookViewId="0">
      <selection activeCell="AK2" sqref="AK2:AN2"/>
    </sheetView>
  </sheetViews>
  <sheetFormatPr defaultColWidth="8.25" defaultRowHeight="21" customHeight="1"/>
  <cols>
    <col min="1" max="1" width="2.58203125" style="1" customWidth="1"/>
    <col min="2" max="2" width="8.58203125" style="3" customWidth="1"/>
    <col min="3" max="5" width="6.58203125" style="1" customWidth="1"/>
    <col min="6" max="36" width="2.58203125" style="1" customWidth="1"/>
    <col min="37" max="38" width="5.58203125" style="1" customWidth="1"/>
    <col min="39" max="39" width="12.58203125" style="1" customWidth="1"/>
    <col min="40" max="40" width="2.58203125" style="1" customWidth="1"/>
    <col min="41" max="16384" width="8.25" style="1"/>
  </cols>
  <sheetData>
    <row r="1" spans="1:40" ht="18" customHeight="1">
      <c r="A1" s="40" t="s">
        <v>5</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62</v>
      </c>
      <c r="AJ1" s="27"/>
      <c r="AK1" s="188" t="s">
        <v>156</v>
      </c>
      <c r="AL1" s="188"/>
      <c r="AM1" s="188"/>
      <c r="AN1" s="188"/>
    </row>
    <row r="2" spans="1:40" ht="18" customHeight="1">
      <c r="A2" s="32"/>
      <c r="B2" s="7"/>
      <c r="C2" s="7"/>
      <c r="D2" s="7"/>
      <c r="E2" s="7"/>
      <c r="F2" s="7"/>
      <c r="G2" s="7"/>
      <c r="H2" s="7"/>
      <c r="I2" s="7"/>
      <c r="J2" s="7"/>
      <c r="K2" s="7"/>
      <c r="L2" s="7"/>
      <c r="M2" s="115">
        <v>2025</v>
      </c>
      <c r="N2" s="115"/>
      <c r="O2" s="115"/>
      <c r="P2" s="115"/>
      <c r="Q2" s="116" t="s">
        <v>58</v>
      </c>
      <c r="R2" s="116"/>
      <c r="S2" s="115">
        <v>4</v>
      </c>
      <c r="T2" s="115"/>
      <c r="U2" s="116" t="s">
        <v>59</v>
      </c>
      <c r="V2" s="116"/>
      <c r="W2" s="7"/>
      <c r="X2" s="7"/>
      <c r="Y2" s="7"/>
      <c r="Z2" s="32"/>
      <c r="AA2" s="32"/>
      <c r="AC2" s="27"/>
      <c r="AD2" s="7"/>
      <c r="AE2" s="7"/>
      <c r="AF2" s="7"/>
      <c r="AG2" s="7"/>
      <c r="AH2" s="7"/>
      <c r="AI2" s="27" t="s">
        <v>63</v>
      </c>
      <c r="AJ2" s="27"/>
      <c r="AK2" s="117"/>
      <c r="AL2" s="117"/>
      <c r="AM2" s="117"/>
      <c r="AN2" s="117"/>
    </row>
    <row r="3" spans="1:40" ht="18" customHeight="1">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66</v>
      </c>
      <c r="AJ3" s="27"/>
      <c r="AK3" s="109"/>
      <c r="AL3" s="109"/>
      <c r="AM3" s="109"/>
      <c r="AN3" s="109"/>
    </row>
    <row r="4" spans="1:40" ht="18" customHeight="1">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67</v>
      </c>
      <c r="AJ4" s="27"/>
      <c r="AK4" s="109"/>
      <c r="AL4" s="109"/>
      <c r="AM4" s="109"/>
      <c r="AN4" s="109"/>
    </row>
    <row r="5" spans="1:40" ht="18" customHeight="1">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68</v>
      </c>
      <c r="AH5" s="187"/>
      <c r="AI5" s="187"/>
      <c r="AJ5" s="187"/>
      <c r="AK5" s="34" t="s">
        <v>64</v>
      </c>
      <c r="AL5" s="84"/>
      <c r="AM5" s="34" t="s">
        <v>65</v>
      </c>
      <c r="AN5" s="32"/>
    </row>
    <row r="6" spans="1:40" ht="10" customHeight="1">
      <c r="A6" s="32"/>
      <c r="B6" s="90"/>
      <c r="C6" s="90"/>
      <c r="D6" s="90"/>
      <c r="E6" s="90"/>
      <c r="F6" s="90"/>
      <c r="G6" s="90"/>
      <c r="H6" s="90"/>
      <c r="I6" s="90"/>
      <c r="J6" s="90"/>
      <c r="K6" s="90"/>
      <c r="L6" s="90"/>
      <c r="M6" s="90"/>
      <c r="N6" s="90"/>
      <c r="O6" s="90"/>
      <c r="P6" s="90"/>
      <c r="Q6" s="90"/>
      <c r="R6" s="90"/>
      <c r="S6" s="90"/>
      <c r="T6" s="90"/>
      <c r="U6" s="90"/>
      <c r="V6" s="90"/>
      <c r="W6" s="90"/>
      <c r="X6" s="7"/>
      <c r="Y6" s="7"/>
      <c r="Z6" s="7"/>
      <c r="AA6" s="7"/>
      <c r="AB6" s="7"/>
      <c r="AC6" s="7"/>
      <c r="AD6" s="7"/>
      <c r="AE6" s="7"/>
      <c r="AF6" s="7"/>
      <c r="AG6" s="7"/>
      <c r="AH6" s="7"/>
      <c r="AI6" s="7"/>
      <c r="AJ6" s="7"/>
      <c r="AK6" s="7"/>
      <c r="AL6" s="7"/>
      <c r="AM6" s="32"/>
      <c r="AN6" s="32"/>
    </row>
    <row r="7" spans="1:40" ht="15" customHeight="1">
      <c r="A7" s="186" t="s">
        <v>61</v>
      </c>
      <c r="B7" s="118" t="s">
        <v>69</v>
      </c>
      <c r="C7" s="120" t="s">
        <v>70</v>
      </c>
      <c r="D7" s="118" t="s">
        <v>71</v>
      </c>
      <c r="E7" s="123" t="s">
        <v>72</v>
      </c>
      <c r="F7" s="111" t="s">
        <v>104</v>
      </c>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2" t="s">
        <v>105</v>
      </c>
      <c r="AL7" s="124" t="s">
        <v>106</v>
      </c>
      <c r="AM7" s="125" t="s">
        <v>107</v>
      </c>
      <c r="AN7" s="125"/>
    </row>
    <row r="8" spans="1:40" ht="15" customHeight="1">
      <c r="A8" s="186"/>
      <c r="B8" s="118"/>
      <c r="C8" s="121"/>
      <c r="D8" s="118"/>
      <c r="E8" s="123"/>
      <c r="F8" s="118" t="s">
        <v>12</v>
      </c>
      <c r="G8" s="118"/>
      <c r="H8" s="118"/>
      <c r="I8" s="118"/>
      <c r="J8" s="118"/>
      <c r="K8" s="118"/>
      <c r="L8" s="118"/>
      <c r="M8" s="118" t="s">
        <v>13</v>
      </c>
      <c r="N8" s="118"/>
      <c r="O8" s="118"/>
      <c r="P8" s="118"/>
      <c r="Q8" s="118"/>
      <c r="R8" s="118"/>
      <c r="S8" s="118"/>
      <c r="T8" s="118" t="s">
        <v>14</v>
      </c>
      <c r="U8" s="118"/>
      <c r="V8" s="118"/>
      <c r="W8" s="118"/>
      <c r="X8" s="118"/>
      <c r="Y8" s="118"/>
      <c r="Z8" s="118"/>
      <c r="AA8" s="118" t="s">
        <v>15</v>
      </c>
      <c r="AB8" s="118"/>
      <c r="AC8" s="118"/>
      <c r="AD8" s="118"/>
      <c r="AE8" s="118"/>
      <c r="AF8" s="118"/>
      <c r="AG8" s="118"/>
      <c r="AH8" s="118" t="s">
        <v>18</v>
      </c>
      <c r="AI8" s="118"/>
      <c r="AJ8" s="118"/>
      <c r="AK8" s="112"/>
      <c r="AL8" s="124"/>
      <c r="AM8" s="125"/>
      <c r="AN8" s="125"/>
    </row>
    <row r="9" spans="1:40" ht="15" customHeight="1">
      <c r="A9" s="186"/>
      <c r="B9" s="118"/>
      <c r="C9" s="121"/>
      <c r="D9" s="118"/>
      <c r="E9" s="123"/>
      <c r="F9" s="91">
        <f>DATE($M$2,$S$2,1)</f>
        <v>45748</v>
      </c>
      <c r="G9" s="91">
        <f>DATE($M$2,$S$2,2)</f>
        <v>45749</v>
      </c>
      <c r="H9" s="91">
        <f>DATE($M$2,$S$2,3)</f>
        <v>45750</v>
      </c>
      <c r="I9" s="91">
        <f>DATE($M$2,$S$2,4)</f>
        <v>45751</v>
      </c>
      <c r="J9" s="91">
        <f>DATE($M$2,$S$2,5)</f>
        <v>45752</v>
      </c>
      <c r="K9" s="91">
        <f>DATE($M$2,$S$2,6)</f>
        <v>45753</v>
      </c>
      <c r="L9" s="91">
        <f>DATE($M$2,$S$2,7)</f>
        <v>45754</v>
      </c>
      <c r="M9" s="91">
        <f>DATE($M$2,$S$2,8)</f>
        <v>45755</v>
      </c>
      <c r="N9" s="91">
        <f>DATE($M$2,$S$2,9)</f>
        <v>45756</v>
      </c>
      <c r="O9" s="91">
        <f>DATE($M$2,$S$2,10)</f>
        <v>45757</v>
      </c>
      <c r="P9" s="91">
        <f>DATE($M$2,$S$2,11)</f>
        <v>45758</v>
      </c>
      <c r="Q9" s="91">
        <f>DATE($M$2,$S$2,12)</f>
        <v>45759</v>
      </c>
      <c r="R9" s="91">
        <f>DATE($M$2,$S$2,13)</f>
        <v>45760</v>
      </c>
      <c r="S9" s="91">
        <f>DATE($M$2,$S$2,14)</f>
        <v>45761</v>
      </c>
      <c r="T9" s="91">
        <f>DATE($M$2,$S$2,15)</f>
        <v>45762</v>
      </c>
      <c r="U9" s="91">
        <f>DATE($M$2,$S$2,16)</f>
        <v>45763</v>
      </c>
      <c r="V9" s="91">
        <f>DATE($M$2,$S$2,17)</f>
        <v>45764</v>
      </c>
      <c r="W9" s="91">
        <f>DATE($M$2,$S$2,18)</f>
        <v>45765</v>
      </c>
      <c r="X9" s="91">
        <f>DATE($M$2,$S$2,19)</f>
        <v>45766</v>
      </c>
      <c r="Y9" s="91">
        <f>DATE($M$2,$S$2,20)</f>
        <v>45767</v>
      </c>
      <c r="Z9" s="91">
        <f>DATE($M$2,$S$2,21)</f>
        <v>45768</v>
      </c>
      <c r="AA9" s="91">
        <f>DATE($M$2,$S$2,22)</f>
        <v>45769</v>
      </c>
      <c r="AB9" s="91">
        <f>DATE($M$2,$S$2,23)</f>
        <v>45770</v>
      </c>
      <c r="AC9" s="91">
        <f>DATE($M$2,$S$2,24)</f>
        <v>45771</v>
      </c>
      <c r="AD9" s="91">
        <f>DATE($M$2,$S$2,25)</f>
        <v>45772</v>
      </c>
      <c r="AE9" s="91">
        <f>DATE($M$2,$S$2,26)</f>
        <v>45773</v>
      </c>
      <c r="AF9" s="91">
        <f>DATE($M$2,$S$2,27)</f>
        <v>45774</v>
      </c>
      <c r="AG9" s="91">
        <f>DATE($M$2,$S$2,28)</f>
        <v>45775</v>
      </c>
      <c r="AH9" s="91">
        <f>IF(DAY(EOMONTH(F9,0))&lt;29,"",DATE($M$2,$S$2,29))</f>
        <v>45776</v>
      </c>
      <c r="AI9" s="91">
        <f>IF(DAY(EOMONTH(F9,0))&lt;30,"",DATE($M$2,$S$2,30))</f>
        <v>45777</v>
      </c>
      <c r="AJ9" s="91" t="str">
        <f>IF(DAY(EOMONTH(F9,0))&lt;31,"",DATE($M$2,$S$2,31))</f>
        <v/>
      </c>
      <c r="AK9" s="112"/>
      <c r="AL9" s="124"/>
      <c r="AM9" s="125"/>
      <c r="AN9" s="125"/>
    </row>
    <row r="10" spans="1:40" ht="15" customHeight="1">
      <c r="A10" s="186"/>
      <c r="B10" s="118"/>
      <c r="C10" s="122"/>
      <c r="D10" s="118"/>
      <c r="E10" s="123"/>
      <c r="F10" s="92">
        <f>DATE($M$2,$S$2,1)</f>
        <v>45748</v>
      </c>
      <c r="G10" s="92">
        <f>DATE($M$2,$S$2,2)</f>
        <v>45749</v>
      </c>
      <c r="H10" s="92">
        <f>DATE($M$2,$S$2,3)</f>
        <v>45750</v>
      </c>
      <c r="I10" s="92">
        <f>DATE($M$2,$S$2,4)</f>
        <v>45751</v>
      </c>
      <c r="J10" s="92">
        <f>DATE($M$2,$S$2,5)</f>
        <v>45752</v>
      </c>
      <c r="K10" s="92">
        <f>DATE($M$2,$S$2,6)</f>
        <v>45753</v>
      </c>
      <c r="L10" s="92">
        <f>DATE($M$2,$S$2,7)</f>
        <v>45754</v>
      </c>
      <c r="M10" s="92">
        <f>DATE($M$2,$S$2,8)</f>
        <v>45755</v>
      </c>
      <c r="N10" s="92">
        <f>DATE($M$2,$S$2,9)</f>
        <v>45756</v>
      </c>
      <c r="O10" s="92">
        <f>DATE($M$2,$S$2,10)</f>
        <v>45757</v>
      </c>
      <c r="P10" s="92">
        <f>DATE($M$2,$S$2,11)</f>
        <v>45758</v>
      </c>
      <c r="Q10" s="92">
        <f>DATE($M$2,$S$2,12)</f>
        <v>45759</v>
      </c>
      <c r="R10" s="92">
        <f>DATE($M$2,$S$2,13)</f>
        <v>45760</v>
      </c>
      <c r="S10" s="92">
        <f>DATE($M$2,$S$2,14)</f>
        <v>45761</v>
      </c>
      <c r="T10" s="92">
        <f>DATE($M$2,$S$2,15)</f>
        <v>45762</v>
      </c>
      <c r="U10" s="92">
        <f>DATE($M$2,$S$2,16)</f>
        <v>45763</v>
      </c>
      <c r="V10" s="92">
        <f>DATE($M$2,$S$2,17)</f>
        <v>45764</v>
      </c>
      <c r="W10" s="92">
        <f>DATE($M$2,$S$2,18)</f>
        <v>45765</v>
      </c>
      <c r="X10" s="92">
        <f>DATE($M$2,$S$2,19)</f>
        <v>45766</v>
      </c>
      <c r="Y10" s="92">
        <f>DATE($M$2,$S$2,20)</f>
        <v>45767</v>
      </c>
      <c r="Z10" s="92">
        <f>DATE($M$2,$S$2,21)</f>
        <v>45768</v>
      </c>
      <c r="AA10" s="92">
        <f>DATE($M$2,$S$2,22)</f>
        <v>45769</v>
      </c>
      <c r="AB10" s="92">
        <f>DATE($M$2,$S$2,23)</f>
        <v>45770</v>
      </c>
      <c r="AC10" s="92">
        <f>DATE($M$2,$S$2,24)</f>
        <v>45771</v>
      </c>
      <c r="AD10" s="92">
        <f>DATE($M$2,$S$2,25)</f>
        <v>45772</v>
      </c>
      <c r="AE10" s="92">
        <f>DATE($M$2,$S$2,26)</f>
        <v>45773</v>
      </c>
      <c r="AF10" s="92">
        <f>DATE($M$2,$S$2,27)</f>
        <v>45774</v>
      </c>
      <c r="AG10" s="92">
        <f>DATE($M$2,$S$2,28)</f>
        <v>45775</v>
      </c>
      <c r="AH10" s="92">
        <f>IF(DAY(EOMONTH(F10,0))&lt;29,"",DATE($M$2,$S$2,29))</f>
        <v>45776</v>
      </c>
      <c r="AI10" s="92">
        <f>IF(DAY(EOMONTH(F10,0))&lt;30,"",DATE($M$2,$S$2,30))</f>
        <v>45777</v>
      </c>
      <c r="AJ10" s="92" t="str">
        <f>IF(DAY(EOMONTH(F10,0))&lt;31,"",DATE($M$2,$S$2,31))</f>
        <v/>
      </c>
      <c r="AK10" s="112"/>
      <c r="AL10" s="124"/>
      <c r="AM10" s="125"/>
      <c r="AN10" s="125"/>
    </row>
    <row r="11" spans="1:40" ht="18" customHeight="1">
      <c r="A11" s="93">
        <v>1</v>
      </c>
      <c r="B11" s="79" t="s">
        <v>20</v>
      </c>
      <c r="C11" s="72"/>
      <c r="D11" s="80"/>
      <c r="E11" s="81"/>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15">
        <f>+SUM(F11:AJ11)</f>
        <v>0</v>
      </c>
      <c r="AL11" s="16">
        <f>IF($AK$3="４週",AK11/4,AK11/(DAY(EOMONTH($F$9,0))/7))</f>
        <v>0</v>
      </c>
      <c r="AM11" s="184"/>
      <c r="AN11" s="184"/>
    </row>
    <row r="12" spans="1:40" ht="18" customHeight="1">
      <c r="A12" s="93">
        <v>2</v>
      </c>
      <c r="B12" s="79"/>
      <c r="C12" s="72"/>
      <c r="D12" s="80"/>
      <c r="E12" s="81"/>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15">
        <f t="shared" ref="AK12:AK32" si="0">+SUM(F12:AJ12)</f>
        <v>0</v>
      </c>
      <c r="AL12" s="16">
        <f t="shared" ref="AL12:AL30" si="1">IF($AK$3="４週",AK12/4,AK12/(DAY(EOMONTH($F$9,0))/7))</f>
        <v>0</v>
      </c>
      <c r="AM12" s="184"/>
      <c r="AN12" s="184"/>
    </row>
    <row r="13" spans="1:40" ht="18" customHeight="1">
      <c r="A13" s="93">
        <v>3</v>
      </c>
      <c r="B13" s="79"/>
      <c r="C13" s="72"/>
      <c r="D13" s="80"/>
      <c r="E13" s="81"/>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15">
        <f t="shared" si="0"/>
        <v>0</v>
      </c>
      <c r="AL13" s="16">
        <f t="shared" si="1"/>
        <v>0</v>
      </c>
      <c r="AM13" s="184"/>
      <c r="AN13" s="184"/>
    </row>
    <row r="14" spans="1:40" ht="18" customHeight="1">
      <c r="A14" s="93">
        <v>4</v>
      </c>
      <c r="B14" s="79"/>
      <c r="C14" s="72"/>
      <c r="D14" s="80"/>
      <c r="E14" s="81"/>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15">
        <f t="shared" si="0"/>
        <v>0</v>
      </c>
      <c r="AL14" s="16">
        <f t="shared" si="1"/>
        <v>0</v>
      </c>
      <c r="AM14" s="184"/>
      <c r="AN14" s="184"/>
    </row>
    <row r="15" spans="1:40" ht="18" customHeight="1">
      <c r="A15" s="93">
        <v>5</v>
      </c>
      <c r="B15" s="79"/>
      <c r="C15" s="72"/>
      <c r="D15" s="80"/>
      <c r="E15" s="81"/>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15">
        <f t="shared" si="0"/>
        <v>0</v>
      </c>
      <c r="AL15" s="16">
        <f t="shared" si="1"/>
        <v>0</v>
      </c>
      <c r="AM15" s="184"/>
      <c r="AN15" s="184"/>
    </row>
    <row r="16" spans="1:40" ht="18" customHeight="1">
      <c r="A16" s="93">
        <v>6</v>
      </c>
      <c r="B16" s="79"/>
      <c r="C16" s="72"/>
      <c r="D16" s="80"/>
      <c r="E16" s="81"/>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15">
        <f t="shared" si="0"/>
        <v>0</v>
      </c>
      <c r="AL16" s="16">
        <f t="shared" si="1"/>
        <v>0</v>
      </c>
      <c r="AM16" s="184"/>
      <c r="AN16" s="184"/>
    </row>
    <row r="17" spans="1:40" ht="18" customHeight="1">
      <c r="A17" s="93">
        <v>7</v>
      </c>
      <c r="B17" s="79"/>
      <c r="C17" s="72"/>
      <c r="D17" s="80"/>
      <c r="E17" s="81"/>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15">
        <f t="shared" si="0"/>
        <v>0</v>
      </c>
      <c r="AL17" s="16">
        <f t="shared" si="1"/>
        <v>0</v>
      </c>
      <c r="AM17" s="184"/>
      <c r="AN17" s="184"/>
    </row>
    <row r="18" spans="1:40" ht="18" customHeight="1">
      <c r="A18" s="93">
        <v>8</v>
      </c>
      <c r="B18" s="79"/>
      <c r="C18" s="72"/>
      <c r="D18" s="80"/>
      <c r="E18" s="81"/>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15">
        <f t="shared" si="0"/>
        <v>0</v>
      </c>
      <c r="AL18" s="16">
        <f t="shared" si="1"/>
        <v>0</v>
      </c>
      <c r="AM18" s="184"/>
      <c r="AN18" s="184"/>
    </row>
    <row r="19" spans="1:40" ht="18" customHeight="1">
      <c r="A19" s="93">
        <v>9</v>
      </c>
      <c r="B19" s="79"/>
      <c r="C19" s="72"/>
      <c r="D19" s="80"/>
      <c r="E19" s="81"/>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15">
        <f t="shared" si="0"/>
        <v>0</v>
      </c>
      <c r="AL19" s="16">
        <f t="shared" si="1"/>
        <v>0</v>
      </c>
      <c r="AM19" s="184"/>
      <c r="AN19" s="184"/>
    </row>
    <row r="20" spans="1:40" ht="18" customHeight="1">
      <c r="A20" s="93">
        <v>10</v>
      </c>
      <c r="B20" s="79"/>
      <c r="C20" s="72"/>
      <c r="D20" s="80"/>
      <c r="E20" s="81"/>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15">
        <f t="shared" si="0"/>
        <v>0</v>
      </c>
      <c r="AL20" s="16">
        <f t="shared" si="1"/>
        <v>0</v>
      </c>
      <c r="AM20" s="184"/>
      <c r="AN20" s="184"/>
    </row>
    <row r="21" spans="1:40" ht="18" customHeight="1">
      <c r="A21" s="93">
        <v>11</v>
      </c>
      <c r="B21" s="79"/>
      <c r="C21" s="72"/>
      <c r="D21" s="80"/>
      <c r="E21" s="81"/>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15">
        <f t="shared" si="0"/>
        <v>0</v>
      </c>
      <c r="AL21" s="16">
        <f t="shared" si="1"/>
        <v>0</v>
      </c>
      <c r="AM21" s="184"/>
      <c r="AN21" s="184"/>
    </row>
    <row r="22" spans="1:40" ht="18" customHeight="1">
      <c r="A22" s="93">
        <v>12</v>
      </c>
      <c r="B22" s="79"/>
      <c r="C22" s="72"/>
      <c r="D22" s="80"/>
      <c r="E22" s="81"/>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15">
        <f t="shared" si="0"/>
        <v>0</v>
      </c>
      <c r="AL22" s="16">
        <f t="shared" si="1"/>
        <v>0</v>
      </c>
      <c r="AM22" s="184"/>
      <c r="AN22" s="184"/>
    </row>
    <row r="23" spans="1:40" ht="18" customHeight="1">
      <c r="A23" s="93">
        <v>13</v>
      </c>
      <c r="B23" s="79"/>
      <c r="C23" s="72"/>
      <c r="D23" s="80"/>
      <c r="E23" s="81"/>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15">
        <f t="shared" si="0"/>
        <v>0</v>
      </c>
      <c r="AL23" s="16">
        <f t="shared" si="1"/>
        <v>0</v>
      </c>
      <c r="AM23" s="184"/>
      <c r="AN23" s="184"/>
    </row>
    <row r="24" spans="1:40" ht="18" customHeight="1">
      <c r="A24" s="93">
        <v>14</v>
      </c>
      <c r="B24" s="79"/>
      <c r="C24" s="72"/>
      <c r="D24" s="80"/>
      <c r="E24" s="81"/>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15">
        <f t="shared" si="0"/>
        <v>0</v>
      </c>
      <c r="AL24" s="16">
        <f t="shared" si="1"/>
        <v>0</v>
      </c>
      <c r="AM24" s="184"/>
      <c r="AN24" s="184"/>
    </row>
    <row r="25" spans="1:40" ht="18" customHeight="1">
      <c r="A25" s="93">
        <v>15</v>
      </c>
      <c r="B25" s="79"/>
      <c r="C25" s="72"/>
      <c r="D25" s="80"/>
      <c r="E25" s="81"/>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15">
        <f t="shared" si="0"/>
        <v>0</v>
      </c>
      <c r="AL25" s="16">
        <f t="shared" si="1"/>
        <v>0</v>
      </c>
      <c r="AM25" s="184"/>
      <c r="AN25" s="184"/>
    </row>
    <row r="26" spans="1:40" ht="18" customHeight="1">
      <c r="A26" s="93">
        <v>16</v>
      </c>
      <c r="B26" s="79"/>
      <c r="C26" s="72"/>
      <c r="D26" s="80"/>
      <c r="E26" s="81"/>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15">
        <f t="shared" si="0"/>
        <v>0</v>
      </c>
      <c r="AL26" s="16">
        <f t="shared" si="1"/>
        <v>0</v>
      </c>
      <c r="AM26" s="184"/>
      <c r="AN26" s="184"/>
    </row>
    <row r="27" spans="1:40" ht="18" customHeight="1">
      <c r="A27" s="93">
        <v>17</v>
      </c>
      <c r="B27" s="79"/>
      <c r="C27" s="72"/>
      <c r="D27" s="80"/>
      <c r="E27" s="81"/>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15">
        <f t="shared" si="0"/>
        <v>0</v>
      </c>
      <c r="AL27" s="16">
        <f t="shared" si="1"/>
        <v>0</v>
      </c>
      <c r="AM27" s="184"/>
      <c r="AN27" s="184"/>
    </row>
    <row r="28" spans="1:40" ht="18" customHeight="1">
      <c r="A28" s="93">
        <v>18</v>
      </c>
      <c r="B28" s="79"/>
      <c r="C28" s="72"/>
      <c r="D28" s="80"/>
      <c r="E28" s="81"/>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15">
        <f t="shared" si="0"/>
        <v>0</v>
      </c>
      <c r="AL28" s="16">
        <f t="shared" si="1"/>
        <v>0</v>
      </c>
      <c r="AM28" s="184"/>
      <c r="AN28" s="184"/>
    </row>
    <row r="29" spans="1:40" ht="18" customHeight="1">
      <c r="A29" s="93">
        <v>19</v>
      </c>
      <c r="B29" s="79"/>
      <c r="C29" s="72"/>
      <c r="D29" s="80"/>
      <c r="E29" s="81"/>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15">
        <f t="shared" si="0"/>
        <v>0</v>
      </c>
      <c r="AL29" s="16">
        <f t="shared" si="1"/>
        <v>0</v>
      </c>
      <c r="AM29" s="184"/>
      <c r="AN29" s="184"/>
    </row>
    <row r="30" spans="1:40" ht="18" customHeight="1">
      <c r="A30" s="105">
        <v>20</v>
      </c>
      <c r="B30" s="79"/>
      <c r="C30" s="72"/>
      <c r="D30" s="80"/>
      <c r="E30" s="81"/>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106">
        <f t="shared" ref="AK30:AK31" si="2">+SUM(F30:AJ30)</f>
        <v>0</v>
      </c>
      <c r="AL30" s="107">
        <f t="shared" si="1"/>
        <v>0</v>
      </c>
      <c r="AM30" s="184"/>
      <c r="AN30" s="184"/>
    </row>
    <row r="31" spans="1:40" ht="18" customHeight="1">
      <c r="A31" s="93"/>
      <c r="B31" s="94"/>
      <c r="C31" s="95"/>
      <c r="D31" s="96"/>
      <c r="E31" s="97"/>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15">
        <f t="shared" si="2"/>
        <v>0</v>
      </c>
      <c r="AL31" s="16">
        <f t="shared" ref="AL31" si="3">IF($AK$3="４週",AK31/4,AK31/(DAY(EOMONTH($F$9,0))/7))</f>
        <v>0</v>
      </c>
      <c r="AM31" s="185"/>
      <c r="AN31" s="185"/>
    </row>
    <row r="32" spans="1:40" ht="18" customHeight="1">
      <c r="A32" s="123" t="s">
        <v>2</v>
      </c>
      <c r="B32" s="129"/>
      <c r="C32" s="129"/>
      <c r="D32" s="129"/>
      <c r="E32" s="129"/>
      <c r="F32" s="17">
        <f>+SUM(F11:F31)</f>
        <v>0</v>
      </c>
      <c r="G32" s="17">
        <f t="shared" ref="G32:AJ32" si="4">+SUM(G11:G31)</f>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 t="shared" si="0"/>
        <v>0</v>
      </c>
      <c r="AL32" s="16">
        <f>IF($AK$3="４週",AK32/4,AK32/(DAY(EOMONTH($F$9,0))/7))</f>
        <v>0</v>
      </c>
      <c r="AM32" s="186"/>
      <c r="AN32" s="186"/>
    </row>
    <row r="33" spans="1:40" ht="18" customHeight="1">
      <c r="A33" s="129" t="s">
        <v>4</v>
      </c>
      <c r="B33" s="129"/>
      <c r="C33" s="129"/>
      <c r="D33" s="129"/>
      <c r="E33" s="130"/>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17"/>
      <c r="AL33" s="18"/>
      <c r="AM33" s="186"/>
      <c r="AN33" s="186"/>
    </row>
    <row r="34" spans="1:40" ht="15" customHeight="1">
      <c r="A34" s="90"/>
      <c r="B34" s="90"/>
      <c r="C34" s="90"/>
      <c r="D34" s="90"/>
      <c r="E34" s="90"/>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90"/>
      <c r="AL34" s="90"/>
      <c r="AM34" s="32"/>
    </row>
    <row r="35" spans="1:40" ht="15" customHeight="1">
      <c r="A35" s="2" t="s">
        <v>73</v>
      </c>
      <c r="B35" s="99"/>
      <c r="C35" s="100"/>
      <c r="D35" s="100"/>
      <c r="E35" s="100"/>
      <c r="F35" s="101"/>
      <c r="G35" s="100"/>
      <c r="H35" s="102"/>
      <c r="I35" s="102"/>
      <c r="J35" s="102"/>
      <c r="K35" s="102"/>
      <c r="L35" s="102"/>
      <c r="M35" s="102"/>
      <c r="N35" s="102"/>
      <c r="O35" s="102"/>
      <c r="P35" s="102"/>
      <c r="Q35" s="102"/>
      <c r="R35" s="102">
        <v>6</v>
      </c>
      <c r="S35" s="102"/>
      <c r="T35" s="102"/>
      <c r="U35" s="102"/>
      <c r="V35" s="102"/>
      <c r="W35" s="102"/>
      <c r="X35" s="102">
        <v>7</v>
      </c>
      <c r="Y35" s="102"/>
      <c r="Z35" s="102"/>
      <c r="AA35" s="102"/>
      <c r="AB35" s="102"/>
      <c r="AC35" s="102"/>
      <c r="AD35" s="102">
        <v>8</v>
      </c>
      <c r="AE35" s="102"/>
      <c r="AF35" s="102"/>
      <c r="AG35" s="103"/>
      <c r="AH35" s="103"/>
      <c r="AI35" s="103"/>
      <c r="AJ35" s="103">
        <v>9</v>
      </c>
      <c r="AK35" s="104"/>
      <c r="AL35" s="104"/>
      <c r="AM35" s="32"/>
    </row>
    <row r="36" spans="1:40" s="2" customFormat="1" ht="15" customHeight="1">
      <c r="A36" s="2" t="s">
        <v>74</v>
      </c>
      <c r="B36" s="30"/>
      <c r="C36" s="30"/>
      <c r="D36" s="30"/>
      <c r="E36" s="30"/>
      <c r="F36" s="30"/>
      <c r="G36" s="3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row>
    <row r="37" spans="1:40" s="2" customFormat="1" ht="15" customHeight="1">
      <c r="A37" s="2" t="s">
        <v>119</v>
      </c>
      <c r="B37" s="30"/>
      <c r="C37" s="30"/>
      <c r="D37" s="30"/>
      <c r="E37" s="30"/>
      <c r="F37" s="30"/>
      <c r="G37" s="3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row>
    <row r="38" spans="1:40" s="2" customFormat="1" ht="15" customHeight="1">
      <c r="A38" s="2" t="s">
        <v>75</v>
      </c>
      <c r="B38" s="30"/>
      <c r="C38" s="30"/>
      <c r="D38" s="30"/>
      <c r="E38" s="30"/>
      <c r="F38" s="30"/>
      <c r="G38" s="3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row>
    <row r="39" spans="1:40" s="2" customFormat="1" ht="15" customHeight="1">
      <c r="A39" s="2" t="s">
        <v>76</v>
      </c>
      <c r="B39" s="30"/>
      <c r="C39" s="30"/>
      <c r="D39" s="30"/>
      <c r="E39" s="30"/>
      <c r="F39" s="30"/>
      <c r="G39" s="3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row>
    <row r="40" spans="1:40" ht="15" customHeight="1">
      <c r="A40" s="2" t="s">
        <v>77</v>
      </c>
      <c r="B40" s="39"/>
      <c r="C40" s="2"/>
      <c r="D40" s="2"/>
      <c r="E40" s="2"/>
      <c r="F40" s="2"/>
      <c r="G40" s="2"/>
    </row>
    <row r="41" spans="1:40" ht="15" customHeight="1">
      <c r="A41" s="2" t="s">
        <v>78</v>
      </c>
      <c r="B41" s="39"/>
      <c r="C41" s="2"/>
      <c r="D41" s="2"/>
      <c r="E41" s="2"/>
      <c r="F41" s="2"/>
      <c r="G41" s="2"/>
    </row>
    <row r="42" spans="1:40" ht="15" customHeight="1">
      <c r="A42" s="2"/>
      <c r="B42" s="82" t="s">
        <v>79</v>
      </c>
      <c r="C42" s="118" t="s">
        <v>80</v>
      </c>
      <c r="D42" s="118"/>
      <c r="E42" s="118"/>
      <c r="F42" s="2"/>
      <c r="G42" s="2"/>
    </row>
    <row r="43" spans="1:40" ht="15" customHeight="1">
      <c r="A43" s="2"/>
      <c r="B43" s="42" t="s">
        <v>97</v>
      </c>
      <c r="C43" s="177" t="s">
        <v>81</v>
      </c>
      <c r="D43" s="177"/>
      <c r="E43" s="177"/>
      <c r="F43" s="2"/>
      <c r="G43" s="2"/>
    </row>
    <row r="44" spans="1:40" ht="15" customHeight="1">
      <c r="A44" s="2"/>
      <c r="B44" s="42" t="s">
        <v>98</v>
      </c>
      <c r="C44" s="177" t="s">
        <v>82</v>
      </c>
      <c r="D44" s="177"/>
      <c r="E44" s="177"/>
      <c r="F44" s="2"/>
      <c r="G44" s="2"/>
    </row>
    <row r="45" spans="1:40" ht="15" customHeight="1">
      <c r="A45" s="2"/>
      <c r="B45" s="42" t="s">
        <v>99</v>
      </c>
      <c r="C45" s="177" t="s">
        <v>83</v>
      </c>
      <c r="D45" s="177"/>
      <c r="E45" s="177"/>
      <c r="F45" s="2"/>
      <c r="G45" s="2"/>
    </row>
    <row r="46" spans="1:40" ht="15" customHeight="1">
      <c r="A46" s="2"/>
      <c r="B46" s="42" t="s">
        <v>100</v>
      </c>
      <c r="C46" s="177" t="s">
        <v>84</v>
      </c>
      <c r="D46" s="177"/>
      <c r="E46" s="177"/>
      <c r="F46" s="2"/>
      <c r="G46" s="2"/>
    </row>
    <row r="47" spans="1:40" ht="15" customHeight="1">
      <c r="A47" s="2"/>
      <c r="B47" s="2" t="s">
        <v>85</v>
      </c>
      <c r="C47" s="2"/>
      <c r="D47" s="2"/>
      <c r="E47" s="2"/>
      <c r="F47" s="2"/>
      <c r="G47" s="2"/>
    </row>
    <row r="48" spans="1:40" ht="15" customHeight="1">
      <c r="A48" s="2"/>
      <c r="B48" s="2" t="s">
        <v>102</v>
      </c>
      <c r="C48" s="2"/>
      <c r="D48" s="2"/>
      <c r="E48" s="2"/>
      <c r="F48" s="2"/>
      <c r="G48" s="2"/>
    </row>
    <row r="49" spans="1:7" ht="15" customHeight="1">
      <c r="A49" s="2"/>
      <c r="B49" s="2" t="s">
        <v>86</v>
      </c>
      <c r="C49" s="2"/>
      <c r="D49" s="2"/>
      <c r="E49" s="2"/>
      <c r="F49" s="2"/>
      <c r="G49" s="2"/>
    </row>
    <row r="50" spans="1:7" ht="15" customHeight="1">
      <c r="A50" s="2" t="s">
        <v>87</v>
      </c>
      <c r="B50" s="39"/>
      <c r="C50" s="2"/>
      <c r="D50" s="2"/>
      <c r="E50" s="2"/>
      <c r="F50" s="2"/>
      <c r="G50" s="2"/>
    </row>
    <row r="51" spans="1:7" ht="15" customHeight="1">
      <c r="A51" s="2" t="s">
        <v>88</v>
      </c>
      <c r="B51" s="39"/>
      <c r="C51" s="2"/>
      <c r="D51" s="2"/>
      <c r="E51" s="2"/>
      <c r="F51" s="2"/>
      <c r="G51" s="2"/>
    </row>
    <row r="52" spans="1:7" ht="15" customHeight="1">
      <c r="A52" s="2" t="s">
        <v>103</v>
      </c>
      <c r="B52" s="39"/>
      <c r="C52" s="2"/>
      <c r="D52" s="2"/>
      <c r="E52" s="2"/>
      <c r="F52" s="2"/>
      <c r="G52" s="2"/>
    </row>
    <row r="53" spans="1:7" ht="15" customHeight="1">
      <c r="A53" s="2" t="s">
        <v>89</v>
      </c>
      <c r="B53" s="39"/>
      <c r="C53" s="2"/>
      <c r="D53" s="2"/>
      <c r="E53" s="2"/>
      <c r="F53" s="2"/>
      <c r="G53" s="2"/>
    </row>
    <row r="54" spans="1:7" ht="15" customHeight="1">
      <c r="A54" s="2" t="s">
        <v>148</v>
      </c>
      <c r="B54" s="39"/>
      <c r="C54" s="2"/>
      <c r="D54" s="2"/>
      <c r="E54" s="2"/>
      <c r="F54" s="2"/>
      <c r="G54" s="2"/>
    </row>
    <row r="55" spans="1:7" ht="15" customHeight="1">
      <c r="A55" s="2" t="s">
        <v>90</v>
      </c>
      <c r="B55" s="39"/>
      <c r="C55" s="2"/>
      <c r="D55" s="2"/>
      <c r="E55" s="2"/>
      <c r="F55" s="2"/>
      <c r="G55" s="2"/>
    </row>
    <row r="56" spans="1:7" ht="15" customHeight="1">
      <c r="A56" s="2" t="s">
        <v>91</v>
      </c>
      <c r="B56" s="39"/>
      <c r="C56" s="2"/>
      <c r="D56" s="2"/>
      <c r="E56" s="2"/>
      <c r="F56" s="2"/>
      <c r="G56" s="2"/>
    </row>
    <row r="57" spans="1:7" ht="15" customHeight="1">
      <c r="A57" s="2" t="s">
        <v>92</v>
      </c>
      <c r="B57" s="39"/>
      <c r="C57" s="2"/>
      <c r="D57" s="2"/>
      <c r="E57" s="2"/>
      <c r="F57" s="2"/>
      <c r="G57" s="2"/>
    </row>
    <row r="58" spans="1:7" ht="15" customHeight="1">
      <c r="A58" s="2" t="s">
        <v>93</v>
      </c>
      <c r="B58" s="39"/>
      <c r="C58" s="2"/>
      <c r="D58" s="2"/>
      <c r="E58" s="2"/>
      <c r="F58" s="2"/>
      <c r="G58" s="2"/>
    </row>
    <row r="59" spans="1:7" ht="15" customHeight="1">
      <c r="A59" s="2" t="s">
        <v>94</v>
      </c>
      <c r="B59" s="39"/>
      <c r="C59" s="2"/>
      <c r="D59" s="2"/>
      <c r="E59" s="2"/>
      <c r="F59" s="2"/>
      <c r="G59" s="2"/>
    </row>
    <row r="60" spans="1:7" ht="15" customHeight="1">
      <c r="A60" s="2" t="s">
        <v>95</v>
      </c>
      <c r="B60" s="39"/>
      <c r="C60" s="2"/>
      <c r="D60" s="2"/>
      <c r="E60" s="2"/>
      <c r="F60" s="2"/>
      <c r="G60" s="2"/>
    </row>
    <row r="61" spans="1:7" ht="15" customHeight="1">
      <c r="A61" s="2" t="s">
        <v>96</v>
      </c>
      <c r="B61" s="39"/>
      <c r="C61" s="2"/>
      <c r="D61" s="2"/>
      <c r="E61" s="2"/>
      <c r="F61" s="2"/>
      <c r="G61" s="2"/>
    </row>
    <row r="62" spans="1:7" ht="15" customHeight="1">
      <c r="A62" s="2" t="s">
        <v>101</v>
      </c>
      <c r="B62" s="39"/>
      <c r="C62" s="2"/>
      <c r="D62" s="2"/>
      <c r="E62" s="2"/>
      <c r="F62" s="2"/>
      <c r="G62" s="2"/>
    </row>
  </sheetData>
  <sheetProtection algorithmName="SHA-512" hashValue="0MUB3llXA+BYm6a4Oak0SV8rlvia2b8imo9l10tDUNhi0AutiYpSXsSAtfOSwIA6/OZZSM81FtTU2OuiHvsHQQ==" saltValue="lcqrv0glZviznWNnWl2D9A==" spinCount="100000" sheet="1" objects="1" scenarios="1" formatCells="0" insertRows="0"/>
  <mergeCells count="52">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M28:AN28"/>
    <mergeCell ref="AM17:AN17"/>
    <mergeCell ref="AM18:AN18"/>
    <mergeCell ref="AM19:AN19"/>
    <mergeCell ref="AM20:AN20"/>
    <mergeCell ref="AM21:AN21"/>
    <mergeCell ref="AM22:AN22"/>
    <mergeCell ref="AM23:AN23"/>
    <mergeCell ref="AM24:AN24"/>
    <mergeCell ref="AM25:AN25"/>
    <mergeCell ref="AM26:AN26"/>
    <mergeCell ref="AM27:AN27"/>
    <mergeCell ref="AM29:AN29"/>
    <mergeCell ref="AM30:AN30"/>
    <mergeCell ref="AM31:AN31"/>
    <mergeCell ref="A32:E32"/>
    <mergeCell ref="AM32:AN33"/>
    <mergeCell ref="A33:E33"/>
    <mergeCell ref="C42:E42"/>
    <mergeCell ref="C43:E43"/>
    <mergeCell ref="C44:E44"/>
    <mergeCell ref="C45:E45"/>
    <mergeCell ref="C46:E46"/>
  </mergeCells>
  <phoneticPr fontId="24"/>
  <dataValidations count="3">
    <dataValidation type="list" allowBlank="1" showInputMessage="1" showErrorMessage="1" sqref="AK4:AN4" xr:uid="{56EA1D89-3D85-4FC9-9E81-948B011C53B2}">
      <formula1>"予定,実績"</formula1>
    </dataValidation>
    <dataValidation type="list" allowBlank="1" showInputMessage="1" showErrorMessage="1" sqref="AK3:AN3" xr:uid="{CB359B38-CA83-4FDB-AACE-E365A6F96159}">
      <formula1>"４週,歴月"</formula1>
    </dataValidation>
    <dataValidation type="list" allowBlank="1" showInputMessage="1" showErrorMessage="1" sqref="C11:C31" xr:uid="{0A32F9A9-0687-48B3-A7A8-0D950CD7367C}">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M32"/>
  <sheetViews>
    <sheetView topLeftCell="A4" workbookViewId="0">
      <selection activeCell="A21" sqref="A21"/>
    </sheetView>
  </sheetViews>
  <sheetFormatPr defaultRowHeight="18"/>
  <cols>
    <col min="1" max="1" width="26.33203125" customWidth="1"/>
    <col min="3" max="3" width="17.33203125" customWidth="1"/>
    <col min="5" max="5" width="10.25" customWidth="1"/>
    <col min="6" max="6" width="15.25" customWidth="1"/>
    <col min="7" max="7" width="11.83203125" customWidth="1"/>
    <col min="8" max="8" width="12.58203125" customWidth="1"/>
    <col min="9" max="9" width="10.08203125" customWidth="1"/>
  </cols>
  <sheetData>
    <row r="1" spans="1:13">
      <c r="A1" t="s">
        <v>60</v>
      </c>
      <c r="B1" t="s">
        <v>49</v>
      </c>
      <c r="C1" t="s">
        <v>50</v>
      </c>
      <c r="D1" t="s">
        <v>51</v>
      </c>
      <c r="E1" t="s">
        <v>52</v>
      </c>
      <c r="F1" t="s">
        <v>53</v>
      </c>
      <c r="G1" t="s">
        <v>54</v>
      </c>
      <c r="H1" t="s">
        <v>55</v>
      </c>
      <c r="I1" t="s">
        <v>56</v>
      </c>
      <c r="J1" t="s">
        <v>57</v>
      </c>
      <c r="K1" t="s">
        <v>142</v>
      </c>
    </row>
    <row r="2" spans="1:13">
      <c r="A2" t="s">
        <v>146</v>
      </c>
      <c r="B2" t="s">
        <v>20</v>
      </c>
      <c r="C2" t="s">
        <v>21</v>
      </c>
      <c r="D2" t="s">
        <v>22</v>
      </c>
    </row>
    <row r="3" spans="1:13">
      <c r="A3" t="s">
        <v>143</v>
      </c>
      <c r="B3" t="s">
        <v>20</v>
      </c>
      <c r="C3" t="s">
        <v>21</v>
      </c>
      <c r="D3" t="s">
        <v>22</v>
      </c>
    </row>
    <row r="4" spans="1:13">
      <c r="A4" t="s">
        <v>144</v>
      </c>
      <c r="B4" t="s">
        <v>20</v>
      </c>
      <c r="C4" t="s">
        <v>21</v>
      </c>
      <c r="D4" t="s">
        <v>22</v>
      </c>
    </row>
    <row r="5" spans="1:13">
      <c r="A5" t="s">
        <v>145</v>
      </c>
      <c r="B5" t="s">
        <v>20</v>
      </c>
      <c r="C5" t="s">
        <v>21</v>
      </c>
      <c r="D5" t="s">
        <v>22</v>
      </c>
    </row>
    <row r="6" spans="1:13">
      <c r="A6" s="60" t="s">
        <v>11</v>
      </c>
      <c r="B6" s="60" t="s">
        <v>20</v>
      </c>
      <c r="C6" s="60" t="s">
        <v>23</v>
      </c>
      <c r="D6" s="60" t="s">
        <v>24</v>
      </c>
      <c r="E6" s="60" t="s">
        <v>25</v>
      </c>
      <c r="F6" s="60" t="s">
        <v>26</v>
      </c>
      <c r="G6" s="57"/>
      <c r="H6" s="60"/>
      <c r="I6" s="60"/>
      <c r="J6" s="60"/>
    </row>
    <row r="7" spans="1:13">
      <c r="A7" s="60" t="s">
        <v>3</v>
      </c>
      <c r="B7" s="60" t="s">
        <v>20</v>
      </c>
      <c r="C7" s="60" t="s">
        <v>23</v>
      </c>
      <c r="D7" s="60" t="s">
        <v>24</v>
      </c>
      <c r="E7" s="60" t="s">
        <v>25</v>
      </c>
      <c r="F7" s="60" t="s">
        <v>27</v>
      </c>
      <c r="G7" s="60" t="s">
        <v>28</v>
      </c>
      <c r="H7" s="60" t="s">
        <v>140</v>
      </c>
      <c r="I7" s="60" t="s">
        <v>26</v>
      </c>
      <c r="J7" s="60" t="s">
        <v>155</v>
      </c>
      <c r="K7" s="57"/>
      <c r="L7" s="57"/>
    </row>
    <row r="8" spans="1:13">
      <c r="A8" s="60" t="s">
        <v>120</v>
      </c>
      <c r="B8" s="60" t="s">
        <v>20</v>
      </c>
      <c r="C8" s="60" t="s">
        <v>26</v>
      </c>
      <c r="D8" s="57"/>
      <c r="E8" s="57"/>
      <c r="F8" s="57"/>
      <c r="G8" s="57"/>
      <c r="H8" s="57"/>
      <c r="I8" s="57"/>
      <c r="J8" s="57"/>
      <c r="K8" s="57"/>
      <c r="L8" s="57"/>
      <c r="M8" s="57"/>
    </row>
    <row r="9" spans="1:13">
      <c r="A9" s="60" t="s">
        <v>121</v>
      </c>
      <c r="B9" s="60" t="s">
        <v>20</v>
      </c>
      <c r="C9" s="60" t="s">
        <v>26</v>
      </c>
      <c r="D9" s="60"/>
      <c r="E9" s="60"/>
      <c r="F9" s="60"/>
      <c r="G9" s="60"/>
      <c r="H9" s="60"/>
      <c r="I9" s="60"/>
      <c r="J9" s="60"/>
    </row>
    <row r="10" spans="1:13">
      <c r="A10" s="60" t="s">
        <v>122</v>
      </c>
      <c r="B10" s="60" t="s">
        <v>20</v>
      </c>
      <c r="C10" s="60" t="s">
        <v>26</v>
      </c>
      <c r="D10" s="60"/>
      <c r="E10" s="60"/>
      <c r="F10" s="60"/>
      <c r="G10" s="60"/>
      <c r="H10" s="60"/>
      <c r="I10" s="60"/>
      <c r="J10" s="60"/>
    </row>
    <row r="11" spans="1:13">
      <c r="A11" s="60" t="s">
        <v>10</v>
      </c>
      <c r="B11" s="60" t="s">
        <v>20</v>
      </c>
      <c r="C11" s="60" t="s">
        <v>21</v>
      </c>
      <c r="D11" s="60"/>
      <c r="E11" s="60"/>
      <c r="F11" s="60"/>
      <c r="G11" s="60"/>
      <c r="H11" s="60"/>
      <c r="I11" s="60"/>
      <c r="J11" s="60"/>
    </row>
    <row r="12" spans="1:13">
      <c r="A12" s="60" t="s">
        <v>123</v>
      </c>
      <c r="B12" s="60" t="s">
        <v>20</v>
      </c>
      <c r="C12" s="60" t="s">
        <v>23</v>
      </c>
      <c r="D12" s="60" t="s">
        <v>35</v>
      </c>
      <c r="E12" s="60" t="s">
        <v>26</v>
      </c>
      <c r="F12" s="60" t="s">
        <v>155</v>
      </c>
      <c r="G12" s="60"/>
      <c r="H12" s="60"/>
      <c r="I12" s="60"/>
      <c r="J12" s="60"/>
    </row>
    <row r="13" spans="1:13">
      <c r="A13" s="60" t="s">
        <v>124</v>
      </c>
      <c r="B13" s="60" t="s">
        <v>20</v>
      </c>
      <c r="C13" s="60" t="s">
        <v>23</v>
      </c>
      <c r="D13" s="60" t="s">
        <v>35</v>
      </c>
      <c r="E13" s="60" t="s">
        <v>155</v>
      </c>
      <c r="F13" s="60"/>
      <c r="G13" s="60"/>
      <c r="H13" s="60"/>
      <c r="I13" s="60"/>
      <c r="J13" s="60"/>
    </row>
    <row r="14" spans="1:13">
      <c r="A14" s="60" t="s">
        <v>125</v>
      </c>
      <c r="B14" s="60" t="s">
        <v>20</v>
      </c>
      <c r="C14" s="60" t="s">
        <v>23</v>
      </c>
      <c r="D14" s="60" t="s">
        <v>35</v>
      </c>
      <c r="E14" s="60" t="s">
        <v>26</v>
      </c>
      <c r="F14" s="60" t="s">
        <v>147</v>
      </c>
      <c r="G14" s="60" t="s">
        <v>155</v>
      </c>
      <c r="H14" s="60"/>
      <c r="I14" s="60"/>
      <c r="J14" s="60"/>
    </row>
    <row r="15" spans="1:13">
      <c r="A15" s="60" t="s">
        <v>36</v>
      </c>
      <c r="B15" s="60" t="s">
        <v>20</v>
      </c>
      <c r="C15" s="60" t="s">
        <v>23</v>
      </c>
      <c r="D15" s="60" t="s">
        <v>24</v>
      </c>
      <c r="E15" s="60" t="s">
        <v>25</v>
      </c>
      <c r="F15" s="60" t="s">
        <v>27</v>
      </c>
      <c r="G15" s="60" t="s">
        <v>28</v>
      </c>
      <c r="H15" s="60" t="s">
        <v>140</v>
      </c>
      <c r="I15" s="60" t="s">
        <v>37</v>
      </c>
      <c r="J15" s="60" t="s">
        <v>38</v>
      </c>
      <c r="K15" t="s">
        <v>26</v>
      </c>
      <c r="L15" s="60" t="s">
        <v>155</v>
      </c>
      <c r="M15" s="57"/>
    </row>
    <row r="16" spans="1:13">
      <c r="A16" s="60" t="s">
        <v>112</v>
      </c>
      <c r="B16" s="60" t="s">
        <v>20</v>
      </c>
      <c r="C16" s="60" t="s">
        <v>23</v>
      </c>
      <c r="D16" s="60" t="s">
        <v>25</v>
      </c>
      <c r="E16" s="60" t="s">
        <v>27</v>
      </c>
      <c r="F16" s="60" t="s">
        <v>28</v>
      </c>
      <c r="G16" s="60" t="s">
        <v>140</v>
      </c>
      <c r="H16" s="60" t="s">
        <v>26</v>
      </c>
      <c r="I16" s="57"/>
      <c r="J16" s="57"/>
      <c r="K16" s="57"/>
      <c r="L16" s="57"/>
    </row>
    <row r="17" spans="1:11">
      <c r="A17" s="60" t="s">
        <v>113</v>
      </c>
      <c r="B17" s="60" t="s">
        <v>20</v>
      </c>
      <c r="C17" s="60" t="s">
        <v>23</v>
      </c>
      <c r="D17" s="60" t="s">
        <v>29</v>
      </c>
      <c r="E17" s="60" t="s">
        <v>26</v>
      </c>
      <c r="F17" s="60" t="s">
        <v>155</v>
      </c>
      <c r="G17" s="57"/>
      <c r="H17" s="60"/>
      <c r="I17" s="60"/>
      <c r="J17" s="60"/>
    </row>
    <row r="18" spans="1:11">
      <c r="A18" s="60" t="s">
        <v>9</v>
      </c>
      <c r="B18" s="60" t="s">
        <v>20</v>
      </c>
      <c r="C18" s="60" t="s">
        <v>23</v>
      </c>
      <c r="D18" s="60" t="s">
        <v>30</v>
      </c>
      <c r="E18" s="60" t="s">
        <v>31</v>
      </c>
      <c r="F18" s="60" t="s">
        <v>32</v>
      </c>
      <c r="G18" s="57"/>
      <c r="H18" s="60"/>
      <c r="I18" s="60"/>
      <c r="J18" s="60"/>
    </row>
    <row r="19" spans="1:11">
      <c r="A19" s="60" t="s">
        <v>141</v>
      </c>
      <c r="B19" s="60" t="s">
        <v>20</v>
      </c>
      <c r="C19" s="60" t="s">
        <v>23</v>
      </c>
      <c r="D19" s="60" t="s">
        <v>31</v>
      </c>
      <c r="E19" s="60" t="s">
        <v>32</v>
      </c>
      <c r="F19" s="57"/>
      <c r="G19" s="60"/>
      <c r="H19" s="60"/>
      <c r="I19" s="60"/>
      <c r="J19" s="60"/>
    </row>
    <row r="20" spans="1:11">
      <c r="A20" s="60" t="s">
        <v>157</v>
      </c>
      <c r="B20" s="60" t="s">
        <v>20</v>
      </c>
      <c r="C20" s="60" t="s">
        <v>23</v>
      </c>
      <c r="D20" s="60" t="s">
        <v>31</v>
      </c>
      <c r="E20" s="60" t="s">
        <v>32</v>
      </c>
      <c r="F20" s="60" t="s">
        <v>155</v>
      </c>
      <c r="G20" s="60"/>
      <c r="H20" s="60"/>
      <c r="I20" s="60"/>
      <c r="J20" s="60"/>
    </row>
    <row r="21" spans="1:11">
      <c r="A21" s="60" t="s">
        <v>158</v>
      </c>
      <c r="B21" s="60" t="s">
        <v>20</v>
      </c>
      <c r="C21" s="60" t="s">
        <v>23</v>
      </c>
      <c r="D21" s="60" t="s">
        <v>31</v>
      </c>
      <c r="E21" s="60" t="s">
        <v>32</v>
      </c>
      <c r="F21" s="60" t="s">
        <v>155</v>
      </c>
      <c r="G21" s="60"/>
      <c r="H21" s="60"/>
      <c r="I21" s="60"/>
      <c r="J21" s="60"/>
    </row>
    <row r="22" spans="1:11">
      <c r="A22" s="60" t="s">
        <v>8</v>
      </c>
      <c r="B22" s="60" t="s">
        <v>20</v>
      </c>
      <c r="C22" s="60" t="s">
        <v>22</v>
      </c>
      <c r="D22" s="60"/>
      <c r="E22" s="60"/>
      <c r="F22" s="60"/>
      <c r="G22" s="60"/>
      <c r="H22" s="60"/>
      <c r="I22" s="60"/>
      <c r="J22" s="60"/>
    </row>
    <row r="23" spans="1:11">
      <c r="A23" s="60" t="s">
        <v>7</v>
      </c>
      <c r="B23" s="60" t="s">
        <v>20</v>
      </c>
      <c r="C23" s="60" t="s">
        <v>23</v>
      </c>
      <c r="D23" s="60" t="s">
        <v>33</v>
      </c>
      <c r="E23" s="57"/>
      <c r="F23" s="60"/>
      <c r="G23" s="60"/>
      <c r="H23" s="60"/>
      <c r="I23" s="60"/>
      <c r="J23" s="60"/>
    </row>
    <row r="24" spans="1:11">
      <c r="A24" s="60" t="s">
        <v>6</v>
      </c>
      <c r="B24" s="60" t="s">
        <v>20</v>
      </c>
      <c r="C24" s="60" t="s">
        <v>23</v>
      </c>
      <c r="D24" s="60" t="s">
        <v>34</v>
      </c>
      <c r="E24" s="57"/>
      <c r="F24" s="60"/>
      <c r="G24" s="60"/>
      <c r="H24" s="60"/>
      <c r="I24" s="60"/>
      <c r="J24" s="60"/>
    </row>
    <row r="25" spans="1:11">
      <c r="A25" s="60" t="s">
        <v>40</v>
      </c>
      <c r="B25" s="60" t="s">
        <v>20</v>
      </c>
      <c r="C25" s="60" t="s">
        <v>39</v>
      </c>
      <c r="D25" s="60" t="s">
        <v>134</v>
      </c>
      <c r="E25" s="60"/>
      <c r="F25" s="60"/>
      <c r="G25" s="60"/>
      <c r="H25" s="60"/>
      <c r="I25" s="60"/>
      <c r="J25" s="60"/>
    </row>
    <row r="26" spans="1:11">
      <c r="A26" s="60" t="s">
        <v>114</v>
      </c>
      <c r="B26" s="60" t="s">
        <v>20</v>
      </c>
      <c r="C26" s="60" t="s">
        <v>44</v>
      </c>
      <c r="D26" s="60" t="s">
        <v>45</v>
      </c>
      <c r="E26" s="60" t="s">
        <v>46</v>
      </c>
      <c r="F26" s="60" t="s">
        <v>47</v>
      </c>
      <c r="G26" s="60" t="s">
        <v>25</v>
      </c>
      <c r="H26" s="60" t="s">
        <v>155</v>
      </c>
      <c r="I26" s="60"/>
      <c r="J26" s="60"/>
    </row>
    <row r="27" spans="1:11">
      <c r="A27" s="60" t="s">
        <v>130</v>
      </c>
      <c r="B27" s="60" t="s">
        <v>20</v>
      </c>
      <c r="C27" s="60" t="s">
        <v>44</v>
      </c>
      <c r="D27" s="60" t="s">
        <v>126</v>
      </c>
      <c r="E27" s="60" t="s">
        <v>25</v>
      </c>
      <c r="F27" s="60" t="s">
        <v>45</v>
      </c>
      <c r="G27" s="60" t="s">
        <v>46</v>
      </c>
      <c r="H27" s="60" t="s">
        <v>47</v>
      </c>
      <c r="I27" s="60" t="s">
        <v>155</v>
      </c>
      <c r="J27" s="60"/>
    </row>
    <row r="28" spans="1:11">
      <c r="A28" s="60" t="s">
        <v>129</v>
      </c>
      <c r="B28" s="60" t="s">
        <v>20</v>
      </c>
      <c r="C28" s="60" t="s">
        <v>44</v>
      </c>
      <c r="D28" s="60" t="s">
        <v>126</v>
      </c>
      <c r="E28" s="60" t="s">
        <v>45</v>
      </c>
      <c r="F28" s="60" t="s">
        <v>46</v>
      </c>
      <c r="G28" s="60" t="s">
        <v>127</v>
      </c>
      <c r="H28" s="60" t="s">
        <v>128</v>
      </c>
      <c r="I28" s="60" t="s">
        <v>47</v>
      </c>
      <c r="J28" s="60" t="s">
        <v>25</v>
      </c>
      <c r="K28" s="60" t="s">
        <v>155</v>
      </c>
    </row>
    <row r="29" spans="1:11">
      <c r="A29" s="60" t="s">
        <v>41</v>
      </c>
      <c r="B29" s="60" t="s">
        <v>20</v>
      </c>
      <c r="C29" s="60" t="s">
        <v>44</v>
      </c>
      <c r="D29" s="60" t="s">
        <v>48</v>
      </c>
      <c r="E29" s="60"/>
      <c r="F29" s="60"/>
      <c r="G29" s="60"/>
      <c r="H29" s="60"/>
      <c r="I29" s="60"/>
      <c r="J29" s="60"/>
      <c r="K29" s="60"/>
    </row>
    <row r="30" spans="1:11">
      <c r="A30" s="60" t="s">
        <v>19</v>
      </c>
      <c r="B30" s="60" t="s">
        <v>20</v>
      </c>
      <c r="C30" s="60" t="s">
        <v>44</v>
      </c>
      <c r="D30" s="60" t="s">
        <v>48</v>
      </c>
      <c r="E30" s="60"/>
      <c r="F30" s="60"/>
      <c r="G30" s="60"/>
      <c r="H30" s="60"/>
      <c r="I30" s="60"/>
      <c r="J30" s="60"/>
      <c r="K30" s="60"/>
    </row>
    <row r="31" spans="1:11">
      <c r="A31" s="60" t="s">
        <v>42</v>
      </c>
      <c r="B31" s="60" t="s">
        <v>20</v>
      </c>
      <c r="C31" s="60" t="s">
        <v>44</v>
      </c>
      <c r="D31" s="60" t="s">
        <v>24</v>
      </c>
      <c r="E31" s="60" t="s">
        <v>25</v>
      </c>
      <c r="F31" s="60" t="s">
        <v>45</v>
      </c>
      <c r="G31" s="60" t="s">
        <v>46</v>
      </c>
      <c r="H31" s="60" t="s">
        <v>127</v>
      </c>
      <c r="I31" s="60" t="s">
        <v>128</v>
      </c>
      <c r="J31" s="60" t="s">
        <v>131</v>
      </c>
      <c r="K31" s="60" t="s">
        <v>155</v>
      </c>
    </row>
    <row r="32" spans="1:11">
      <c r="A32" s="60" t="s">
        <v>43</v>
      </c>
      <c r="B32" s="60" t="s">
        <v>44</v>
      </c>
      <c r="C32" s="60" t="s">
        <v>24</v>
      </c>
      <c r="D32" s="60" t="s">
        <v>25</v>
      </c>
      <c r="E32" s="60" t="s">
        <v>45</v>
      </c>
      <c r="F32" s="60" t="s">
        <v>46</v>
      </c>
      <c r="G32" s="60" t="s">
        <v>131</v>
      </c>
      <c r="H32" s="60" t="s">
        <v>132</v>
      </c>
      <c r="I32" s="60" t="s">
        <v>133</v>
      </c>
      <c r="J32" s="60" t="s">
        <v>155</v>
      </c>
    </row>
  </sheetData>
  <sheetProtection algorithmName="SHA-512" hashValue="k8n++C+LX2+SyCZm5d+aZwaCxiXoUkaoyKWyUPu0nbSsnCE4KEjbkBKbXwrt4YRbKrIv15JrubqEsyUM+Z8Myg==" saltValue="GyFe6F/cbgX/ancQKRHJJQ==" spinCount="100000" sheet="1" objects="1" scenarios="1"/>
  <phoneticPr fontId="3"/>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customXml/itemProps3.xml><?xml version="1.0" encoding="utf-8"?>
<ds:datastoreItem xmlns:ds="http://schemas.openxmlformats.org/officeDocument/2006/customXml" ds:itemID="{3B092F6D-A213-4140-9345-E45F179860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36</vt:i4>
      </vt:variant>
    </vt:vector>
  </HeadingPairs>
  <TitlesOfParts>
    <vt:vector size="39" baseType="lpstr">
      <vt:lpstr>勤務形態一覧表（重度訪問介護）</vt:lpstr>
      <vt:lpstr>勤務形態一覧（凡例）</vt:lpstr>
      <vt:lpstr>選択肢</vt:lpstr>
      <vt:lpstr>'勤務形態一覧（凡例）'!Print_Area</vt:lpstr>
      <vt:lpstr>'勤務形態一覧表（重度訪問介護）'!Print_Area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就労継続支援Ｂ型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