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20240202経営分析4\記入\【経営比較分析表】2022_245623_47_1718\"/>
    </mc:Choice>
  </mc:AlternateContent>
  <workbookProtection workbookAlgorithmName="SHA-512" workbookHashValue="p+dX4jaAH57zIoT2LdJsbN3SSq3ZfQAttA/POrZXd0XELZGtgfI86PaNXveQajBN4F76mdqGMh3q8ZV+B50yng==" workbookSaltValue="+inYVAMmqHIJ0rEtR1yqp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<sst xmlns="http://schemas.openxmlformats.org/spreadsheetml/2006/main" count="247" uniqueCount="118">
  <si>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</si>
  <si>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</si>
  <si>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</si>
  <si>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</si>
  <si>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</si>
  <si>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</si>
  <si>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</si>
  <si>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</si>
  <si>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</si>
  <si>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</si>
  <si>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</si>
  <si>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</si>
  <si>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</si>
  <si>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</si>
  <si>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</si>
  <si>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</si>
  <si>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</si>
  <si>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</si>
  <si>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</si>
  <si>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</si>
  <si>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</si>
  <si>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</si>
  <si>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</si>
  <si>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</si>
  <si>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</si>
  <si>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</si>
  <si>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</si>
  <si>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</si>
  <si>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</si>
  <si>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</si>
  <si>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</si>
  <si>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</si>
  <si>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</si>
  <si>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</si>
  <si>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</si>
  <si>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</si>
  <si>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</si>
  <si>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</si>
  <si>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</si>
  <si>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</si>
  <si>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</si>
  <si>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</si>
  <si>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</si>
  <si>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</si>
  <si>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</si>
  <si>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</si>
  <si>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</si>
  <si>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</si>
  <si>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</si>
  <si>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</si>
  <si>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</si>
  <si>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</si>
  <si>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</si>
  <si>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</si>
  <si>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</si>
  <si>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</si>
  <si>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</si>
  <si>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</si>
  <si>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</si>
  <si>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</si>
  <si>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</si>
  <si>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</si>
  <si>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</si>
  <si>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</si>
  <si>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</si>
  <si>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</si>
  <si>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</si>
  <si>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</si>
  <si>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</si>
  <si>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</si>
  <si>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</si>
  <si>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</si>
  <si>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</si>
  <si>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</si>
  <si>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</si>
  <si>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</si>
  <si>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</si>
  <si>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</si>
  <si>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</si>
  <si>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</si>
  <si>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</si>
  <si>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</si>
  <si>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</si>
  <si>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</si>
  <si>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</si>
  <si>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</si>
  <si>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</si>
  <si>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</si>
  <si>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</si>
  <si>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</si>
  <si>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</si>
  <si>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</si>
  <si>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</si>
  <si>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</si>
  <si>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</si>
  <si>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</si>
  <si>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</si>
  <si>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</si>
  <si>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</si>
  <si>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</si>
  <si>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</si>
  <si>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</si>
  <si>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</si>
  <si>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</si>
  <si>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</si>
  <si>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</si>
  <si>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</si>
  <si>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</si>
  <si>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</si>
  <si>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</si>
  <si>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</si>
  <si>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</si>
  <si>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</si>
  <si>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</si>
  <si>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</si>
  <si>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平成20年以降、設置浄化槽は随時、供用開始している。現在、浄化槽のブロワーやマンホール蓋などの付属品は、経年劣化による交換が一部必要となってきている。
　今後、想定される老朽化に対して長寿命対策等を検討していく。</t>
    <phoneticPr fontId="4"/>
  </si>
  <si>
    <t>　本事業の健全な経営を行っていくため、下水道事業債の償還金交付税措置分は、一般会計からの繰り入れを適正に行う。今後も収益的収支比率の改善に務める。
　令和６年度からは、公営企業会計に移行するため、経営状況を注視し、経営の改善につなげていきたい。</t>
    <rPh sb="1" eb="2">
      <t>ホン</t>
    </rPh>
    <rPh sb="2" eb="4">
      <t>ジギョウ</t>
    </rPh>
    <rPh sb="5" eb="7">
      <t>ケンゼン</t>
    </rPh>
    <rPh sb="8" eb="10">
      <t>ケイエイ</t>
    </rPh>
    <rPh sb="11" eb="12">
      <t>オコナ</t>
    </rPh>
    <rPh sb="19" eb="22">
      <t>ゲスイドウ</t>
    </rPh>
    <rPh sb="22" eb="24">
      <t>ジギョウ</t>
    </rPh>
    <rPh sb="24" eb="25">
      <t>サイ</t>
    </rPh>
    <rPh sb="26" eb="28">
      <t>ショウカン</t>
    </rPh>
    <rPh sb="28" eb="29">
      <t>キン</t>
    </rPh>
    <rPh sb="29" eb="32">
      <t>コウフゼイ</t>
    </rPh>
    <rPh sb="32" eb="34">
      <t>ソチ</t>
    </rPh>
    <rPh sb="34" eb="35">
      <t>ブン</t>
    </rPh>
    <rPh sb="37" eb="39">
      <t>イッパン</t>
    </rPh>
    <rPh sb="39" eb="41">
      <t>カイケイ</t>
    </rPh>
    <rPh sb="44" eb="45">
      <t>ク</t>
    </rPh>
    <rPh sb="46" eb="47">
      <t>イ</t>
    </rPh>
    <rPh sb="49" eb="51">
      <t>テキセイ</t>
    </rPh>
    <rPh sb="52" eb="53">
      <t>オコナ</t>
    </rPh>
    <rPh sb="55" eb="57">
      <t>コンゴ</t>
    </rPh>
    <rPh sb="58" eb="60">
      <t>シュウエキ</t>
    </rPh>
    <rPh sb="60" eb="61">
      <t>テキ</t>
    </rPh>
    <rPh sb="61" eb="63">
      <t>シュウシ</t>
    </rPh>
    <rPh sb="63" eb="65">
      <t>ヒリツ</t>
    </rPh>
    <rPh sb="66" eb="68">
      <t>カイゼン</t>
    </rPh>
    <rPh sb="69" eb="70">
      <t>ツト</t>
    </rPh>
    <rPh sb="75" eb="77">
      <t>レイワ</t>
    </rPh>
    <rPh sb="78" eb="80">
      <t>ネンド</t>
    </rPh>
    <rPh sb="84" eb="86">
      <t>コウエイ</t>
    </rPh>
    <rPh sb="86" eb="88">
      <t>キギョウ</t>
    </rPh>
    <rPh sb="88" eb="90">
      <t>カイケイ</t>
    </rPh>
    <rPh sb="91" eb="93">
      <t>イコウ</t>
    </rPh>
    <rPh sb="98" eb="102">
      <t>ケイエイジョウキョウ</t>
    </rPh>
    <rPh sb="103" eb="105">
      <t>チュウシ</t>
    </rPh>
    <rPh sb="107" eb="109">
      <t>ケイエイ</t>
    </rPh>
    <rPh sb="110" eb="112">
      <t>カイゼン</t>
    </rPh>
    <phoneticPr fontId="4"/>
  </si>
  <si>
    <t xml:space="preserve">　令和２年度決算については、その年度に過年度の浄化槽使用料の回収が進んだことにより、収益的収支比率が107.61％まで回復することができた。令和３年度については、過年度分の浄化槽使用料が令和２年度において一定の回収が落ち着いていたため、前年度と比較して収益的収支比率が減少したものと考えられる。
　令和４年度については、前年度と比較して、収益的収支比率が減少した要因として、地方債償還金の増大などが影響していると考えられる。
</t>
    <rPh sb="1" eb="3">
      <t>レイワ</t>
    </rPh>
    <rPh sb="4" eb="6">
      <t>ネンド</t>
    </rPh>
    <rPh sb="6" eb="8">
      <t>ケッサン</t>
    </rPh>
    <rPh sb="16" eb="18">
      <t>ネンド</t>
    </rPh>
    <rPh sb="19" eb="22">
      <t>カネンド</t>
    </rPh>
    <rPh sb="23" eb="26">
      <t>ジョウカソウ</t>
    </rPh>
    <rPh sb="26" eb="29">
      <t>シヨウリョウ</t>
    </rPh>
    <rPh sb="30" eb="32">
      <t>カイシュウ</t>
    </rPh>
    <rPh sb="33" eb="34">
      <t>スス</t>
    </rPh>
    <rPh sb="42" eb="45">
      <t>シュウエキテキ</t>
    </rPh>
    <rPh sb="45" eb="47">
      <t>シュウシ</t>
    </rPh>
    <rPh sb="47" eb="49">
      <t>ヒリツ</t>
    </rPh>
    <rPh sb="59" eb="61">
      <t>カイフク</t>
    </rPh>
    <rPh sb="70" eb="72">
      <t>レイワ</t>
    </rPh>
    <rPh sb="73" eb="75">
      <t>ネンド</t>
    </rPh>
    <rPh sb="81" eb="85">
      <t>カネンドブン</t>
    </rPh>
    <rPh sb="86" eb="89">
      <t>ジョウカソウ</t>
    </rPh>
    <rPh sb="89" eb="92">
      <t>シヨウリョウ</t>
    </rPh>
    <rPh sb="93" eb="95">
      <t>レイワ</t>
    </rPh>
    <rPh sb="96" eb="98">
      <t>ネンド</t>
    </rPh>
    <rPh sb="102" eb="104">
      <t>イッテイ</t>
    </rPh>
    <rPh sb="105" eb="107">
      <t>カイシュウ</t>
    </rPh>
    <rPh sb="108" eb="109">
      <t>オ</t>
    </rPh>
    <rPh sb="110" eb="111">
      <t>ツ</t>
    </rPh>
    <rPh sb="118" eb="121">
      <t>ゼンネンド</t>
    </rPh>
    <rPh sb="122" eb="124">
      <t>ヒカク</t>
    </rPh>
    <rPh sb="134" eb="136">
      <t>ゲンショウ</t>
    </rPh>
    <rPh sb="141" eb="142">
      <t>カンガ</t>
    </rPh>
    <rPh sb="149" eb="151">
      <t>レイワ</t>
    </rPh>
    <rPh sb="152" eb="154">
      <t>ネンド</t>
    </rPh>
    <rPh sb="160" eb="163">
      <t>ゼンネンド</t>
    </rPh>
    <rPh sb="164" eb="166">
      <t>ヒカク</t>
    </rPh>
    <rPh sb="181" eb="183">
      <t>ヨウイン</t>
    </rPh>
    <rPh sb="187" eb="190">
      <t>チホウサイ</t>
    </rPh>
    <rPh sb="190" eb="193">
      <t>ショウカンキン</t>
    </rPh>
    <rPh sb="194" eb="196">
      <t>ゾウダイ</t>
    </rPh>
    <rPh sb="199" eb="201">
      <t>エイキョウ</t>
    </rPh>
    <rPh sb="206" eb="20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</si>
</sst>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A-443E-8D7F-E627BA610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A-443E-8D7F-E627BA610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E-4184-853C-CB0FAB6FE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56.45</c:v>
                </c:pt>
                <c:pt idx="3">
                  <c:v>58.26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E-4184-853C-CB0FAB6FE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7-4B48-B0FF-4BD096B1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54.99</c:v>
                </c:pt>
                <c:pt idx="3">
                  <c:v>66.430000000000007</c:v>
                </c:pt>
                <c:pt idx="4">
                  <c:v>66.88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7-4B48-B0FF-4BD096B1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92.73</c:v>
                </c:pt>
                <c:pt idx="2">
                  <c:v>107.61</c:v>
                </c:pt>
                <c:pt idx="3">
                  <c:v>99.41</c:v>
                </c:pt>
                <c:pt idx="4">
                  <c:v>96.14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2-4FBA-8AAA-AC99704FD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2-4FBA-8AAA-AC99704FD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C-43EC-9C03-CAC908B5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C-43EC-9C03-CAC908B5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C-4D8C-9002-5027B92D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C-4D8C-9002-5027B92D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C-462B-8737-3796C6FF1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C-462B-8737-3796C6FF1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011-B9AD-7790BC40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D-4011-B9AD-7790BC40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508.14</c:v>
                </c:pt>
                <c:pt idx="1">
                  <c:v>424.02</c:v>
                </c:pt>
                <c:pt idx="2">
                  <c:v>433.05</c:v>
                </c:pt>
                <c:pt idx="3">
                  <c:v>476.67</c:v>
                </c:pt>
                <c:pt idx="4">
                  <c:v>479.89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5-4D1C-B378-03C24212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398.42</c:v>
                </c:pt>
                <c:pt idx="3">
                  <c:v>393.35</c:v>
                </c:pt>
                <c:pt idx="4">
                  <c:v>397.03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5-4D1C-B378-03C24212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77.64</c:v>
                </c:pt>
                <c:pt idx="1">
                  <c:v>73.260000000000005</c:v>
                </c:pt>
                <c:pt idx="2">
                  <c:v>78.069999999999993</c:v>
                </c:pt>
                <c:pt idx="3">
                  <c:v>73.099999999999994</c:v>
                </c:pt>
                <c:pt idx="4">
                  <c:v>71.959999999999994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E-4DC5-88E8-1357DA926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50.7</c:v>
                </c:pt>
                <c:pt idx="3">
                  <c:v>48.13</c:v>
                </c:pt>
                <c:pt idx="4">
                  <c:v>46.58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E-4DC5-88E8-1357DA926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148.09</c:v>
                </c:pt>
                <c:pt idx="1">
                  <c:v>193.87</c:v>
                </c:pt>
                <c:pt idx="2">
                  <c:v>183.96</c:v>
                </c:pt>
                <c:pt idx="3">
                  <c:v>181.58</c:v>
                </c:pt>
                <c:pt idx="4">
                  <c:v>183.69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8-4435-807C-599D139E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289.81</c:v>
                </c:pt>
                <c:pt idx="3">
                  <c:v>301.54000000000002</c:v>
                </c:pt>
                <c:pt idx="4">
                  <c:v>311.73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8-4435-807C-599D139E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三重県　紀宝町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K3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10436</v>
      </c>
      <c r="AM8" s="37"/>
      <c r="AN8" s="37"/>
      <c r="AO8" s="37"/>
      <c r="AP8" s="37"/>
      <c r="AQ8" s="37"/>
      <c r="AR8" s="37"/>
      <c r="AS8" s="37"/>
      <c r="AT8" s="38">
        <f>データ!T6</f>
        <v>79.62</v>
      </c>
      <c r="AU8" s="38"/>
      <c r="AV8" s="38"/>
      <c r="AW8" s="38"/>
      <c r="AX8" s="38"/>
      <c r="AY8" s="38"/>
      <c r="AZ8" s="38"/>
      <c r="BA8" s="38"/>
      <c r="BB8" s="38">
        <f>データ!U6</f>
        <v>131.07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62.52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4000</v>
      </c>
      <c r="AE10" s="37"/>
      <c r="AF10" s="37"/>
      <c r="AG10" s="37"/>
      <c r="AH10" s="37"/>
      <c r="AI10" s="37"/>
      <c r="AJ10" s="37"/>
      <c r="AK10" s="2"/>
      <c r="AL10" s="37">
        <f>データ!V6</f>
        <v>6494</v>
      </c>
      <c r="AM10" s="37"/>
      <c r="AN10" s="37"/>
      <c r="AO10" s="37"/>
      <c r="AP10" s="37"/>
      <c r="AQ10" s="37"/>
      <c r="AR10" s="37"/>
      <c r="AS10" s="37"/>
      <c r="AT10" s="38">
        <f>データ!W6</f>
        <v>79.62</v>
      </c>
      <c r="AU10" s="38"/>
      <c r="AV10" s="38"/>
      <c r="AW10" s="38"/>
      <c r="AX10" s="38"/>
      <c r="AY10" s="38"/>
      <c r="AZ10" s="38"/>
      <c r="BA10" s="38"/>
      <c r="BB10" s="38">
        <f>データ!X6</f>
        <v>81.56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xDN4Z1gIjcES6ay6uZiAnm1kGD0oSRxNEIxtdbP/N22PZH00NRC2ngcmLnTIHTLn9+VySurYujOuIOx3HLtm0g==" saltValue="63u2PDM7IhU2f6q6ePmqs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245623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三重県　紀宝町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62.52</v>
      </c>
      <c r="Q6" s="20">
        <f t="shared" si="3"/>
        <v>100</v>
      </c>
      <c r="R6" s="20">
        <f t="shared" si="3"/>
        <v>4000</v>
      </c>
      <c r="S6" s="20">
        <f t="shared" si="3"/>
        <v>10436</v>
      </c>
      <c r="T6" s="20">
        <f t="shared" si="3"/>
        <v>79.62</v>
      </c>
      <c r="U6" s="20">
        <f t="shared" si="3"/>
        <v>131.07</v>
      </c>
      <c r="V6" s="20">
        <f t="shared" si="3"/>
        <v>6494</v>
      </c>
      <c r="W6" s="20">
        <f t="shared" si="3"/>
        <v>79.62</v>
      </c>
      <c r="X6" s="20">
        <f t="shared" si="3"/>
        <v>81.56</v>
      </c>
      <c r="Y6" s="21">
        <f>IF(Y7="",NA(),Y7)</f>
        <v>100.03</v>
      </c>
      <c r="Z6" s="21">
        <f t="shared" ref="Z6:AH6" si="4">IF(Z7="",NA(),Z7)</f>
        <v>92.73</v>
      </c>
      <c r="AA6" s="21">
        <f t="shared" si="4"/>
        <v>107.61</v>
      </c>
      <c r="AB6" s="21">
        <f t="shared" si="4"/>
        <v>99.41</v>
      </c>
      <c r="AC6" s="21">
        <f t="shared" si="4"/>
        <v>96.14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508.14</v>
      </c>
      <c r="BG6" s="21">
        <f t="shared" ref="BG6:BO6" si="7">IF(BG7="",NA(),BG7)</f>
        <v>424.02</v>
      </c>
      <c r="BH6" s="21">
        <f t="shared" si="7"/>
        <v>433.05</v>
      </c>
      <c r="BI6" s="21">
        <f t="shared" si="7"/>
        <v>476.67</v>
      </c>
      <c r="BJ6" s="21">
        <f t="shared" si="7"/>
        <v>479.89</v>
      </c>
      <c r="BK6" s="21">
        <f t="shared" si="7"/>
        <v>386.46</v>
      </c>
      <c r="BL6" s="21">
        <f t="shared" si="7"/>
        <v>421.25</v>
      </c>
      <c r="BM6" s="21">
        <f t="shared" si="7"/>
        <v>398.42</v>
      </c>
      <c r="BN6" s="21">
        <f t="shared" si="7"/>
        <v>393.35</v>
      </c>
      <c r="BO6" s="21">
        <f t="shared" si="7"/>
        <v>397.03</v>
      </c>
      <c r="BP6" s="20" t="str">
        <f>IF(BP7="","",IF(BP7="-","【-】","【"&amp;SUBSTITUTE(TEXT(BP7,"#,##0.00"),"-","△")&amp;"】"))</f>
        <v>【307.39】</v>
      </c>
      <c r="BQ6" s="21">
        <f>IF(BQ7="",NA(),BQ7)</f>
        <v>77.64</v>
      </c>
      <c r="BR6" s="21">
        <f t="shared" ref="BR6:BZ6" si="8">IF(BR7="",NA(),BR7)</f>
        <v>73.260000000000005</v>
      </c>
      <c r="BS6" s="21">
        <f t="shared" si="8"/>
        <v>78.069999999999993</v>
      </c>
      <c r="BT6" s="21">
        <f t="shared" si="8"/>
        <v>73.099999999999994</v>
      </c>
      <c r="BU6" s="21">
        <f t="shared" si="8"/>
        <v>71.959999999999994</v>
      </c>
      <c r="BV6" s="21">
        <f t="shared" si="8"/>
        <v>55.85</v>
      </c>
      <c r="BW6" s="21">
        <f t="shared" si="8"/>
        <v>53.23</v>
      </c>
      <c r="BX6" s="21">
        <f t="shared" si="8"/>
        <v>50.7</v>
      </c>
      <c r="BY6" s="21">
        <f t="shared" si="8"/>
        <v>48.13</v>
      </c>
      <c r="BZ6" s="21">
        <f t="shared" si="8"/>
        <v>46.58</v>
      </c>
      <c r="CA6" s="20" t="str">
        <f>IF(CA7="","",IF(CA7="-","【-】","【"&amp;SUBSTITUTE(TEXT(CA7,"#,##0.00"),"-","△")&amp;"】"))</f>
        <v>【57.03】</v>
      </c>
      <c r="CB6" s="21">
        <f>IF(CB7="",NA(),CB7)</f>
        <v>148.09</v>
      </c>
      <c r="CC6" s="21">
        <f t="shared" ref="CC6:CK6" si="9">IF(CC7="",NA(),CC7)</f>
        <v>193.87</v>
      </c>
      <c r="CD6" s="21">
        <f t="shared" si="9"/>
        <v>183.96</v>
      </c>
      <c r="CE6" s="21">
        <f t="shared" si="9"/>
        <v>181.58</v>
      </c>
      <c r="CF6" s="21">
        <f t="shared" si="9"/>
        <v>183.69</v>
      </c>
      <c r="CG6" s="21">
        <f t="shared" si="9"/>
        <v>287.91000000000003</v>
      </c>
      <c r="CH6" s="21">
        <f t="shared" si="9"/>
        <v>283.3</v>
      </c>
      <c r="CI6" s="21">
        <f t="shared" si="9"/>
        <v>289.81</v>
      </c>
      <c r="CJ6" s="21">
        <f t="shared" si="9"/>
        <v>301.54000000000002</v>
      </c>
      <c r="CK6" s="21">
        <f t="shared" si="9"/>
        <v>311.73</v>
      </c>
      <c r="CL6" s="20" t="str">
        <f>IF(CL7="","",IF(CL7="-","【-】","【"&amp;SUBSTITUTE(TEXT(CL7,"#,##0.00"),"-","△")&amp;"】"))</f>
        <v>【294.83】</v>
      </c>
      <c r="CM6" s="20">
        <f>IF(CM7="",NA(),CM7)</f>
        <v>0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>
        <f t="shared" si="10"/>
        <v>54.93</v>
      </c>
      <c r="CS6" s="21">
        <f t="shared" si="10"/>
        <v>55.96</v>
      </c>
      <c r="CT6" s="21">
        <f t="shared" si="10"/>
        <v>56.45</v>
      </c>
      <c r="CU6" s="21">
        <f t="shared" si="10"/>
        <v>58.26</v>
      </c>
      <c r="CV6" s="21">
        <f t="shared" si="10"/>
        <v>56.76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60.12</v>
      </c>
      <c r="DE6" s="21">
        <f t="shared" si="11"/>
        <v>54.99</v>
      </c>
      <c r="DF6" s="21">
        <f t="shared" si="11"/>
        <v>66.430000000000007</v>
      </c>
      <c r="DG6" s="21">
        <f t="shared" si="11"/>
        <v>66.88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245623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62.52</v>
      </c>
      <c r="Q7" s="24">
        <v>100</v>
      </c>
      <c r="R7" s="24">
        <v>4000</v>
      </c>
      <c r="S7" s="24">
        <v>10436</v>
      </c>
      <c r="T7" s="24">
        <v>79.62</v>
      </c>
      <c r="U7" s="24">
        <v>131.07</v>
      </c>
      <c r="V7" s="24">
        <v>6494</v>
      </c>
      <c r="W7" s="24">
        <v>79.62</v>
      </c>
      <c r="X7" s="24">
        <v>81.56</v>
      </c>
      <c r="Y7" s="24">
        <v>100.03</v>
      </c>
      <c r="Z7" s="24">
        <v>92.73</v>
      </c>
      <c r="AA7" s="24">
        <v>107.61</v>
      </c>
      <c r="AB7" s="24">
        <v>99.41</v>
      </c>
      <c r="AC7" s="24">
        <v>96.14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508.14</v>
      </c>
      <c r="BG7" s="24">
        <v>424.02</v>
      </c>
      <c r="BH7" s="24">
        <v>433.05</v>
      </c>
      <c r="BI7" s="24">
        <v>476.67</v>
      </c>
      <c r="BJ7" s="24">
        <v>479.89</v>
      </c>
      <c r="BK7" s="24">
        <v>386.46</v>
      </c>
      <c r="BL7" s="24">
        <v>421.25</v>
      </c>
      <c r="BM7" s="24">
        <v>398.42</v>
      </c>
      <c r="BN7" s="24">
        <v>393.35</v>
      </c>
      <c r="BO7" s="24">
        <v>397.03</v>
      </c>
      <c r="BP7" s="24">
        <v>307.39</v>
      </c>
      <c r="BQ7" s="24">
        <v>77.64</v>
      </c>
      <c r="BR7" s="24">
        <v>73.260000000000005</v>
      </c>
      <c r="BS7" s="24">
        <v>78.069999999999993</v>
      </c>
      <c r="BT7" s="24">
        <v>73.099999999999994</v>
      </c>
      <c r="BU7" s="24">
        <v>71.959999999999994</v>
      </c>
      <c r="BV7" s="24">
        <v>55.85</v>
      </c>
      <c r="BW7" s="24">
        <v>53.23</v>
      </c>
      <c r="BX7" s="24">
        <v>50.7</v>
      </c>
      <c r="BY7" s="24">
        <v>48.13</v>
      </c>
      <c r="BZ7" s="24">
        <v>46.58</v>
      </c>
      <c r="CA7" s="24">
        <v>57.03</v>
      </c>
      <c r="CB7" s="24">
        <v>148.09</v>
      </c>
      <c r="CC7" s="24">
        <v>193.87</v>
      </c>
      <c r="CD7" s="24">
        <v>183.96</v>
      </c>
      <c r="CE7" s="24">
        <v>181.58</v>
      </c>
      <c r="CF7" s="24">
        <v>183.69</v>
      </c>
      <c r="CG7" s="24">
        <v>287.91000000000003</v>
      </c>
      <c r="CH7" s="24">
        <v>283.3</v>
      </c>
      <c r="CI7" s="24">
        <v>289.81</v>
      </c>
      <c r="CJ7" s="24">
        <v>301.54000000000002</v>
      </c>
      <c r="CK7" s="24">
        <v>311.73</v>
      </c>
      <c r="CL7" s="24">
        <v>294.83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54.93</v>
      </c>
      <c r="CS7" s="24">
        <v>55.96</v>
      </c>
      <c r="CT7" s="24">
        <v>56.45</v>
      </c>
      <c r="CU7" s="24">
        <v>58.26</v>
      </c>
      <c r="CV7" s="24">
        <v>56.76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60.12</v>
      </c>
      <c r="DE7" s="24">
        <v>54.99</v>
      </c>
      <c r="DF7" s="24">
        <v>66.430000000000007</v>
      </c>
      <c r="DG7" s="24">
        <v>66.88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