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210078\e財政第２班\22_公営企業決算\R04公営企業決算統計\11_経営比較\経営比較分析表\03_市町から\下水道\26南伊勢町●\"/>
    </mc:Choice>
  </mc:AlternateContent>
  <workbookProtection workbookAlgorithmName="SHA-512" workbookHashValue="V0vu28i8p1a4GC/Cj5RoEwjc4mAJ2hJtmbbFr+ZAdKgwXpEoUlZP/PuGm1UOEezpChnPVdbnGhN32PDoO4VFJQ==" workbookSaltValue="t+1Fmu07C2q0rpj92OUyvA=="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W6" i="5"/>
  <c r="AT10" i="4" s="1"/>
  <c r="V6" i="5"/>
  <c r="U6" i="5"/>
  <c r="T6" i="5"/>
  <c r="S6" i="5"/>
  <c r="AL8" i="4" s="1"/>
  <c r="R6" i="5"/>
  <c r="AD10" i="4" s="1"/>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BB10" i="4"/>
  <c r="AL10" i="4"/>
  <c r="W10" i="4"/>
  <c r="P10" i="4"/>
  <c r="B10" i="4"/>
  <c r="BB8" i="4"/>
  <c r="AT8" i="4"/>
  <c r="AD8" i="4"/>
  <c r="W8" i="4"/>
  <c r="B8" i="4"/>
  <c r="B6"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<sst xmlns="http://schemas.openxmlformats.org/spreadsheetml/2006/main" count="236" uniqueCount="120">
  <si>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</si>
  <si>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</si>
  <si>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</si>
  <si>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</si>
  <si>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</si>
  <si>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</si>
  <si>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</si>
  <si>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</si>
  <si>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</si>
  <si>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</si>
  <si>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</si>
  <si>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</si>
  <si>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</si>
  <si>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</si>
  <si>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</si>
  <si>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</si>
  <si>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</si>
  <si>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</si>
  <si>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</si>
  <si>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</si>
  <si>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</si>
  <si>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</si>
  <si>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</si>
  <si>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</si>
  <si>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</si>
  <si>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</si>
  <si>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</si>
  <si>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</si>
  <si>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</si>
  <si>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</si>
  <si>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</si>
  <si>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</si>
  <si>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</si>
  <si>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</si>
  <si>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</si>
  <si>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</si>
  <si>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</si>
  <si>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</si>
  <si>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</si>
  <si>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</si>
  <si>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</si>
  <si>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</si>
  <si>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</si>
  <si>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</si>
  <si>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</si>
  <si>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</si>
  <si>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</si>
  <si>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</si>
  <si>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</si>
  <si>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</si>
  <si>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</si>
  <si>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</si>
  <si>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</si>
  <si>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</si>
  <si>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</si>
  <si>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</si>
  <si>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</si>
  <si>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</si>
  <si>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</si>
  <si>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</si>
  <si>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</si>
  <si>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</si>
  <si>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</si>
  <si>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</si>
  <si>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</si>
  <si>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</si>
  <si>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</si>
  <si>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</si>
  <si>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</si>
  <si>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</si>
  <si>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</si>
  <si>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</si>
  <si>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</si>
  <si>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</si>
  <si>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</si>
  <si>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</si>
  <si>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</si>
  <si>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</si>
  <si>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</si>
  <si>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</si>
  <si>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</si>
  <si>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</si>
  <si>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</si>
  <si>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</si>
  <si>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</si>
  <si>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</si>
  <si>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</si>
  <si>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</si>
  <si>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</si>
  <si>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</si>
  <si>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</si>
  <si>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</si>
  <si>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</si>
  <si>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</si>
  <si>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</si>
  <si>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</si>
  <si>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</si>
  <si>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南伊勢町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</si>
  <si>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</si>
  <si>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</si>
  <si>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</si>
  <si>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</si>
  <si>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</si>
  <si>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</si>
  <si>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</si>
  <si>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</si>
  <si>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</si>
  <si>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</si>
  <si>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</si>
  <si>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</si>
  <si>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</si>
  <si>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</si>
  <si>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</si>
  <si>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</si>
  <si>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</si>
  <si>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</si>
  <si>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</si>
  <si>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経費回収率は類似団体平均値に比べやや上回っているが、汚水処理原価は類似団体平均値に比べて下回っていることから、さらなるコスト縮減を図らなければならない。また、料金収入による経営が賄えておらず一般会計からの繰入れにより運営していることから、将来的には料金改定も視野に入れ検討することが必要と思われる。</t>
    <phoneticPr fontId="4"/>
  </si>
  <si>
    <t>現時点では耐用年数に達している管渠がないため、更新等は考えていないが、適切な維持管理を行うことで修繕等の経費を抑えていく。</t>
    <phoneticPr fontId="4"/>
  </si>
  <si>
    <t>人口減少による有収水量の減少及び更新コストの増加を考慮すると、今後は、経費回収率は現状よりも低下することが見込まれるため、より一層の加入促進を行うと共に維持管理コストの縮減が必要となってく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</si>
</sst>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0FA-4569-A54D-A23843FD5A1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D0FA-4569-A54D-A23843FD5A1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40.28</c:v>
                </c:pt>
                <c:pt idx="1">
                  <c:v>38.630000000000003</c:v>
                </c:pt>
                <c:pt idx="2">
                  <c:v>42.89</c:v>
                </c:pt>
                <c:pt idx="3">
                  <c:v>40.520000000000003</c:v>
                </c:pt>
                <c:pt idx="4">
                  <c:v>36.49</c:v>
                </c:pt>
              </c:numCache>
            </c:numRef>
          </c:val>
          <c:extLst>
            <c:ext xmlns:c16="http://schemas.microsoft.com/office/drawing/2014/chart" uri="{C3380CC4-5D6E-409C-BE32-E72D297353CC}">
              <c16:uniqueId val="{00000000-67C3-4B41-A3C6-3A455A5A5F7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67C3-4B41-A3C6-3A455A5A5F7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95.34</c:v>
                </c:pt>
                <c:pt idx="1">
                  <c:v>97.86</c:v>
                </c:pt>
                <c:pt idx="2">
                  <c:v>86.22</c:v>
                </c:pt>
                <c:pt idx="3">
                  <c:v>78.95</c:v>
                </c:pt>
                <c:pt idx="4">
                  <c:v>83.25</c:v>
                </c:pt>
              </c:numCache>
            </c:numRef>
          </c:val>
          <c:extLst>
            <c:ext xmlns:c16="http://schemas.microsoft.com/office/drawing/2014/chart" uri="{C3380CC4-5D6E-409C-BE32-E72D297353CC}">
              <c16:uniqueId val="{00000000-1CA9-425E-ACF6-A06E7E6A008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1CA9-425E-ACF6-A06E7E6A008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83.13</c:v>
                </c:pt>
                <c:pt idx="1">
                  <c:v>86.15</c:v>
                </c:pt>
                <c:pt idx="2">
                  <c:v>90.58</c:v>
                </c:pt>
                <c:pt idx="3">
                  <c:v>81.98</c:v>
                </c:pt>
                <c:pt idx="4">
                  <c:v>55.06</c:v>
                </c:pt>
              </c:numCache>
            </c:numRef>
          </c:val>
          <c:extLst>
            <c:ext xmlns:c16="http://schemas.microsoft.com/office/drawing/2014/chart" uri="{C3380CC4-5D6E-409C-BE32-E72D297353CC}">
              <c16:uniqueId val="{00000000-5601-4AB1-8AC9-E8D839F59D2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01-4AB1-8AC9-E8D839F59D2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0C3-402F-A8E8-31FE06BD824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C3-402F-A8E8-31FE06BD824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73-4B4B-A163-0E4D70040A2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73-4B4B-A163-0E4D70040A2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785-453C-A27C-B6A4DFCA419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85-453C-A27C-B6A4DFCA419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F00-44F6-BA09-4B0D54C1735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00-44F6-BA09-4B0D54C1735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12.68</c:v>
                </c:pt>
                <c:pt idx="1">
                  <c:v>11.33</c:v>
                </c:pt>
                <c:pt idx="2">
                  <c:v>275.99</c:v>
                </c:pt>
                <c:pt idx="3" formatCode="#,##0.00;&quot;△&quot;#,##0.00">
                  <c:v>0</c:v>
                </c:pt>
                <c:pt idx="4">
                  <c:v>756.8</c:v>
                </c:pt>
              </c:numCache>
            </c:numRef>
          </c:val>
          <c:extLst>
            <c:ext xmlns:c16="http://schemas.microsoft.com/office/drawing/2014/chart" uri="{C3380CC4-5D6E-409C-BE32-E72D297353CC}">
              <c16:uniqueId val="{00000000-E3A5-4676-8536-B24235982A8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E3A5-4676-8536-B24235982A8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66.11</c:v>
                </c:pt>
                <c:pt idx="1">
                  <c:v>71.260000000000005</c:v>
                </c:pt>
                <c:pt idx="2">
                  <c:v>79.81</c:v>
                </c:pt>
                <c:pt idx="3">
                  <c:v>63.71</c:v>
                </c:pt>
                <c:pt idx="4">
                  <c:v>63.08</c:v>
                </c:pt>
              </c:numCache>
            </c:numRef>
          </c:val>
          <c:extLst>
            <c:ext xmlns:c16="http://schemas.microsoft.com/office/drawing/2014/chart" uri="{C3380CC4-5D6E-409C-BE32-E72D297353CC}">
              <c16:uniqueId val="{00000000-5ACD-47E5-BAFF-C37CE7FF53E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5ACD-47E5-BAFF-C37CE7FF53E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283.61</c:v>
                </c:pt>
                <c:pt idx="1">
                  <c:v>263.45999999999998</c:v>
                </c:pt>
                <c:pt idx="2">
                  <c:v>253.15</c:v>
                </c:pt>
                <c:pt idx="3">
                  <c:v>318.25</c:v>
                </c:pt>
                <c:pt idx="4">
                  <c:v>303.54000000000002</c:v>
                </c:pt>
              </c:numCache>
            </c:numRef>
          </c:val>
          <c:extLst>
            <c:ext xmlns:c16="http://schemas.microsoft.com/office/drawing/2014/chart" uri="{C3380CC4-5D6E-409C-BE32-E72D297353CC}">
              <c16:uniqueId val="{00000000-475E-47F1-933C-94228DB05FC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475E-47F1-933C-94228DB05FC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 zoomScaleNormal="10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三重県　南伊勢町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農業集落排水</v>
      </c>
      <c r="Q8" s="35"/>
      <c r="R8" s="35"/>
      <c r="S8" s="35"/>
      <c r="T8" s="35"/>
      <c r="U8" s="35"/>
      <c r="V8" s="35"/>
      <c r="W8" s="35" t="str">
        <f>データ!L6</f>
        <v>F2</v>
      </c>
      <c r="X8" s="35"/>
      <c r="Y8" s="35"/>
      <c r="Z8" s="35"/>
      <c r="AA8" s="35"/>
      <c r="AB8" s="35"/>
      <c r="AC8" s="35"/>
      <c r="AD8" s="36" t="str">
        <f>データ!$M$6</f>
        <v>非設置</v>
      </c>
      <c r="AE8" s="36"/>
      <c r="AF8" s="36"/>
      <c r="AG8" s="36"/>
      <c r="AH8" s="36"/>
      <c r="AI8" s="36"/>
      <c r="AJ8" s="36"/>
      <c r="AK8" s="3"/>
      <c r="AL8" s="37">
        <f>データ!S6</f>
        <v>11221</v>
      </c>
      <c r="AM8" s="37"/>
      <c r="AN8" s="37"/>
      <c r="AO8" s="37"/>
      <c r="AP8" s="37"/>
      <c r="AQ8" s="37"/>
      <c r="AR8" s="37"/>
      <c r="AS8" s="37"/>
      <c r="AT8" s="38">
        <f>データ!T6</f>
        <v>241.89</v>
      </c>
      <c r="AU8" s="38"/>
      <c r="AV8" s="38"/>
      <c r="AW8" s="38"/>
      <c r="AX8" s="38"/>
      <c r="AY8" s="38"/>
      <c r="AZ8" s="38"/>
      <c r="BA8" s="38"/>
      <c r="BB8" s="38">
        <f>データ!U6</f>
        <v>46.39</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6.98</v>
      </c>
      <c r="Q10" s="38"/>
      <c r="R10" s="38"/>
      <c r="S10" s="38"/>
      <c r="T10" s="38"/>
      <c r="U10" s="38"/>
      <c r="V10" s="38"/>
      <c r="W10" s="38">
        <f>データ!Q6</f>
        <v>100</v>
      </c>
      <c r="X10" s="38"/>
      <c r="Y10" s="38"/>
      <c r="Z10" s="38"/>
      <c r="AA10" s="38"/>
      <c r="AB10" s="38"/>
      <c r="AC10" s="38"/>
      <c r="AD10" s="37">
        <f>データ!R6</f>
        <v>3410</v>
      </c>
      <c r="AE10" s="37"/>
      <c r="AF10" s="37"/>
      <c r="AG10" s="37"/>
      <c r="AH10" s="37"/>
      <c r="AI10" s="37"/>
      <c r="AJ10" s="37"/>
      <c r="AK10" s="2"/>
      <c r="AL10" s="37">
        <f>データ!V6</f>
        <v>776</v>
      </c>
      <c r="AM10" s="37"/>
      <c r="AN10" s="37"/>
      <c r="AO10" s="37"/>
      <c r="AP10" s="37"/>
      <c r="AQ10" s="37"/>
      <c r="AR10" s="37"/>
      <c r="AS10" s="37"/>
      <c r="AT10" s="38">
        <f>データ!W6</f>
        <v>0.66</v>
      </c>
      <c r="AU10" s="38"/>
      <c r="AV10" s="38"/>
      <c r="AW10" s="38"/>
      <c r="AX10" s="38"/>
      <c r="AY10" s="38"/>
      <c r="AZ10" s="38"/>
      <c r="BA10" s="38"/>
      <c r="BB10" s="38">
        <f>データ!X6</f>
        <v>1175.76</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117</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118</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119</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【809.19】</v>
      </c>
      <c r="I86" s="12" t="str">
        <f>データ!CA6</f>
        <v>【57.02】</v>
      </c>
      <c r="J86" s="12" t="str">
        <f>データ!CL6</f>
        <v>【273.68】</v>
      </c>
      <c r="K86" s="12" t="str">
        <f>データ!CW6</f>
        <v>【52.55】</v>
      </c>
      <c r="L86" s="12" t="str">
        <f>データ!DH6</f>
        <v>【87.30】</v>
      </c>
      <c r="M86" s="12" t="s">
        <v>43</v>
      </c>
      <c r="N86" s="12" t="s">
        <v>43</v>
      </c>
      <c r="O86" s="12" t="str">
        <f>データ!EO6</f>
        <v>【0.02】</v>
      </c>
    </row>
  </sheetData>
  <sheetProtection algorithmName="SHA-512" hashValue="BOQVNdRByDdrZI9O0XtQr2xnNsOLhbZdjsb57oDna0f4nJo58Glf/0kfGLfARWVxrV2P03Pu64zBvZo2lOWfDg==" saltValue="L6hC1GP2owye8i8gwodUPA=="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3" t="s">
        <v>53</v>
      </c>
      <c r="I3" s="74"/>
      <c r="J3" s="74"/>
      <c r="K3" s="74"/>
      <c r="L3" s="74"/>
      <c r="M3" s="74"/>
      <c r="N3" s="74"/>
      <c r="O3" s="74"/>
      <c r="P3" s="74"/>
      <c r="Q3" s="74"/>
      <c r="R3" s="74"/>
      <c r="S3" s="74"/>
      <c r="T3" s="74"/>
      <c r="U3" s="74"/>
      <c r="V3" s="74"/>
      <c r="W3" s="74"/>
      <c r="X3" s="75"/>
      <c r="Y3" s="79" t="s">
        <v>54</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55</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56</v>
      </c>
      <c r="B4" s="16"/>
      <c r="C4" s="16"/>
      <c r="D4" s="16"/>
      <c r="E4" s="16"/>
      <c r="F4" s="16"/>
      <c r="G4" s="16"/>
      <c r="H4" s="76"/>
      <c r="I4" s="77"/>
      <c r="J4" s="77"/>
      <c r="K4" s="77"/>
      <c r="L4" s="77"/>
      <c r="M4" s="77"/>
      <c r="N4" s="77"/>
      <c r="O4" s="77"/>
      <c r="P4" s="77"/>
      <c r="Q4" s="77"/>
      <c r="R4" s="77"/>
      <c r="S4" s="77"/>
      <c r="T4" s="77"/>
      <c r="U4" s="77"/>
      <c r="V4" s="77"/>
      <c r="W4" s="77"/>
      <c r="X4" s="78"/>
      <c r="Y4" s="72" t="s">
        <v>57</v>
      </c>
      <c r="Z4" s="72"/>
      <c r="AA4" s="72"/>
      <c r="AB4" s="72"/>
      <c r="AC4" s="72"/>
      <c r="AD4" s="72"/>
      <c r="AE4" s="72"/>
      <c r="AF4" s="72"/>
      <c r="AG4" s="72"/>
      <c r="AH4" s="72"/>
      <c r="AI4" s="72"/>
      <c r="AJ4" s="72" t="s">
        <v>58</v>
      </c>
      <c r="AK4" s="72"/>
      <c r="AL4" s="72"/>
      <c r="AM4" s="72"/>
      <c r="AN4" s="72"/>
      <c r="AO4" s="72"/>
      <c r="AP4" s="72"/>
      <c r="AQ4" s="72"/>
      <c r="AR4" s="72"/>
      <c r="AS4" s="72"/>
      <c r="AT4" s="72"/>
      <c r="AU4" s="72" t="s">
        <v>59</v>
      </c>
      <c r="AV4" s="72"/>
      <c r="AW4" s="72"/>
      <c r="AX4" s="72"/>
      <c r="AY4" s="72"/>
      <c r="AZ4" s="72"/>
      <c r="BA4" s="72"/>
      <c r="BB4" s="72"/>
      <c r="BC4" s="72"/>
      <c r="BD4" s="72"/>
      <c r="BE4" s="72"/>
      <c r="BF4" s="72" t="s">
        <v>60</v>
      </c>
      <c r="BG4" s="72"/>
      <c r="BH4" s="72"/>
      <c r="BI4" s="72"/>
      <c r="BJ4" s="72"/>
      <c r="BK4" s="72"/>
      <c r="BL4" s="72"/>
      <c r="BM4" s="72"/>
      <c r="BN4" s="72"/>
      <c r="BO4" s="72"/>
      <c r="BP4" s="72"/>
      <c r="BQ4" s="72" t="s">
        <v>61</v>
      </c>
      <c r="BR4" s="72"/>
      <c r="BS4" s="72"/>
      <c r="BT4" s="72"/>
      <c r="BU4" s="72"/>
      <c r="BV4" s="72"/>
      <c r="BW4" s="72"/>
      <c r="BX4" s="72"/>
      <c r="BY4" s="72"/>
      <c r="BZ4" s="72"/>
      <c r="CA4" s="72"/>
      <c r="CB4" s="72" t="s">
        <v>62</v>
      </c>
      <c r="CC4" s="72"/>
      <c r="CD4" s="72"/>
      <c r="CE4" s="72"/>
      <c r="CF4" s="72"/>
      <c r="CG4" s="72"/>
      <c r="CH4" s="72"/>
      <c r="CI4" s="72"/>
      <c r="CJ4" s="72"/>
      <c r="CK4" s="72"/>
      <c r="CL4" s="72"/>
      <c r="CM4" s="72" t="s">
        <v>63</v>
      </c>
      <c r="CN4" s="72"/>
      <c r="CO4" s="72"/>
      <c r="CP4" s="72"/>
      <c r="CQ4" s="72"/>
      <c r="CR4" s="72"/>
      <c r="CS4" s="72"/>
      <c r="CT4" s="72"/>
      <c r="CU4" s="72"/>
      <c r="CV4" s="72"/>
      <c r="CW4" s="72"/>
      <c r="CX4" s="72" t="s">
        <v>64</v>
      </c>
      <c r="CY4" s="72"/>
      <c r="CZ4" s="72"/>
      <c r="DA4" s="72"/>
      <c r="DB4" s="72"/>
      <c r="DC4" s="72"/>
      <c r="DD4" s="72"/>
      <c r="DE4" s="72"/>
      <c r="DF4" s="72"/>
      <c r="DG4" s="72"/>
      <c r="DH4" s="72"/>
      <c r="DI4" s="72" t="s">
        <v>65</v>
      </c>
      <c r="DJ4" s="72"/>
      <c r="DK4" s="72"/>
      <c r="DL4" s="72"/>
      <c r="DM4" s="72"/>
      <c r="DN4" s="72"/>
      <c r="DO4" s="72"/>
      <c r="DP4" s="72"/>
      <c r="DQ4" s="72"/>
      <c r="DR4" s="72"/>
      <c r="DS4" s="72"/>
      <c r="DT4" s="72" t="s">
        <v>66</v>
      </c>
      <c r="DU4" s="72"/>
      <c r="DV4" s="72"/>
      <c r="DW4" s="72"/>
      <c r="DX4" s="72"/>
      <c r="DY4" s="72"/>
      <c r="DZ4" s="72"/>
      <c r="EA4" s="72"/>
      <c r="EB4" s="72"/>
      <c r="EC4" s="72"/>
      <c r="ED4" s="72"/>
      <c r="EE4" s="72" t="s">
        <v>67</v>
      </c>
      <c r="EF4" s="72"/>
      <c r="EG4" s="72"/>
      <c r="EH4" s="72"/>
      <c r="EI4" s="72"/>
      <c r="EJ4" s="72"/>
      <c r="EK4" s="72"/>
      <c r="EL4" s="72"/>
      <c r="EM4" s="72"/>
      <c r="EN4" s="72"/>
      <c r="EO4" s="72"/>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2022</v>
      </c>
      <c r="C6" s="19">
        <f t="shared" ref="C6:X6" si="3">C7</f>
        <v>244724</v>
      </c>
      <c r="D6" s="19">
        <f t="shared" si="3"/>
        <v>47</v>
      </c>
      <c r="E6" s="19">
        <f t="shared" si="3"/>
        <v>17</v>
      </c>
      <c r="F6" s="19">
        <f t="shared" si="3"/>
        <v>5</v>
      </c>
      <c r="G6" s="19">
        <f t="shared" si="3"/>
        <v>0</v>
      </c>
      <c r="H6" s="19" t="str">
        <f t="shared" si="3"/>
        <v>三重県　南伊勢町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6.98</v>
      </c>
      <c r="Q6" s="20">
        <f t="shared" si="3"/>
        <v>100</v>
      </c>
      <c r="R6" s="20">
        <f t="shared" si="3"/>
        <v>3410</v>
      </c>
      <c r="S6" s="20">
        <f t="shared" si="3"/>
        <v>11221</v>
      </c>
      <c r="T6" s="20">
        <f t="shared" si="3"/>
        <v>241.89</v>
      </c>
      <c r="U6" s="20">
        <f t="shared" si="3"/>
        <v>46.39</v>
      </c>
      <c r="V6" s="20">
        <f t="shared" si="3"/>
        <v>776</v>
      </c>
      <c r="W6" s="20">
        <f t="shared" si="3"/>
        <v>0.66</v>
      </c>
      <c r="X6" s="20">
        <f t="shared" si="3"/>
        <v>1175.76</v>
      </c>
      <c r="Y6" s="21">
        <f>IF(Y7="",NA(),Y7)</f>
        <v>83.13</v>
      </c>
      <c r="Z6" s="21">
        <f t="shared" ref="Z6:AH6" si="4">IF(Z7="",NA(),Z7)</f>
        <v>86.15</v>
      </c>
      <c r="AA6" s="21">
        <f t="shared" si="4"/>
        <v>90.58</v>
      </c>
      <c r="AB6" s="21">
        <f t="shared" si="4"/>
        <v>81.98</v>
      </c>
      <c r="AC6" s="21">
        <f t="shared" si="4"/>
        <v>55.06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12.68</v>
      </c>
      <c r="BG6" s="21">
        <f t="shared" ref="BG6:BO6" si="7">IF(BG7="",NA(),BG7)</f>
        <v>11.33</v>
      </c>
      <c r="BH6" s="21">
        <f t="shared" si="7"/>
        <v>275.99</v>
      </c>
      <c r="BI6" s="20">
        <f t="shared" si="7"/>
        <v>0</v>
      </c>
      <c r="BJ6" s="21">
        <f t="shared" si="7"/>
        <v>756.8</v>
      </c>
      <c r="BK6" s="21">
        <f t="shared" si="7"/>
        <v>789.46</v>
      </c>
      <c r="BL6" s="21">
        <f t="shared" si="7"/>
        <v>826.83</v>
      </c>
      <c r="BM6" s="21">
        <f t="shared" si="7"/>
        <v>867.83</v>
      </c>
      <c r="BN6" s="21">
        <f t="shared" si="7"/>
        <v>791.76</v>
      </c>
      <c r="BO6" s="21">
        <f t="shared" si="7"/>
        <v>900.82</v>
      </c>
      <c r="BP6" s="20" t="str">
        <f>IF(BP7="","",IF(BP7="-","【-】","【"&amp;SUBSTITUTE(TEXT(BP7,"#,##0.00"),"-","△")&amp;"】"))</f>
        <v>【809.19】</v>
      </c>
      <c r="BQ6" s="21">
        <f>IF(BQ7="",NA(),BQ7)</f>
        <v>66.11</v>
      </c>
      <c r="BR6" s="21">
        <f t="shared" ref="BR6:BZ6" si="8">IF(BR7="",NA(),BR7)</f>
        <v>71.260000000000005</v>
      </c>
      <c r="BS6" s="21">
        <f t="shared" si="8"/>
        <v>79.81</v>
      </c>
      <c r="BT6" s="21">
        <f t="shared" si="8"/>
        <v>63.71</v>
      </c>
      <c r="BU6" s="21">
        <f t="shared" si="8"/>
        <v>63.08</v>
      </c>
      <c r="BV6" s="21">
        <f t="shared" si="8"/>
        <v>57.77</v>
      </c>
      <c r="BW6" s="21">
        <f t="shared" si="8"/>
        <v>57.31</v>
      </c>
      <c r="BX6" s="21">
        <f t="shared" si="8"/>
        <v>57.08</v>
      </c>
      <c r="BY6" s="21">
        <f t="shared" si="8"/>
        <v>56.26</v>
      </c>
      <c r="BZ6" s="21">
        <f t="shared" si="8"/>
        <v>52.94</v>
      </c>
      <c r="CA6" s="20" t="str">
        <f>IF(CA7="","",IF(CA7="-","【-】","【"&amp;SUBSTITUTE(TEXT(CA7,"#,##0.00"),"-","△")&amp;"】"))</f>
        <v>【57.02】</v>
      </c>
      <c r="CB6" s="21">
        <f>IF(CB7="",NA(),CB7)</f>
        <v>283.61</v>
      </c>
      <c r="CC6" s="21">
        <f t="shared" ref="CC6:CK6" si="9">IF(CC7="",NA(),CC7)</f>
        <v>263.45999999999998</v>
      </c>
      <c r="CD6" s="21">
        <f t="shared" si="9"/>
        <v>253.15</v>
      </c>
      <c r="CE6" s="21">
        <f t="shared" si="9"/>
        <v>318.25</v>
      </c>
      <c r="CF6" s="21">
        <f t="shared" si="9"/>
        <v>303.54000000000002</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40.28</v>
      </c>
      <c r="CN6" s="21">
        <f t="shared" ref="CN6:CV6" si="10">IF(CN7="",NA(),CN7)</f>
        <v>38.630000000000003</v>
      </c>
      <c r="CO6" s="21">
        <f t="shared" si="10"/>
        <v>42.89</v>
      </c>
      <c r="CP6" s="21">
        <f t="shared" si="10"/>
        <v>40.520000000000003</v>
      </c>
      <c r="CQ6" s="21">
        <f t="shared" si="10"/>
        <v>36.49</v>
      </c>
      <c r="CR6" s="21">
        <f t="shared" si="10"/>
        <v>50.68</v>
      </c>
      <c r="CS6" s="21">
        <f t="shared" si="10"/>
        <v>50.14</v>
      </c>
      <c r="CT6" s="21">
        <f t="shared" si="10"/>
        <v>54.83</v>
      </c>
      <c r="CU6" s="21">
        <f t="shared" si="10"/>
        <v>66.53</v>
      </c>
      <c r="CV6" s="21">
        <f t="shared" si="10"/>
        <v>52.35</v>
      </c>
      <c r="CW6" s="20" t="str">
        <f>IF(CW7="","",IF(CW7="-","【-】","【"&amp;SUBSTITUTE(TEXT(CW7,"#,##0.00"),"-","△")&amp;"】"))</f>
        <v>【52.55】</v>
      </c>
      <c r="CX6" s="21">
        <f>IF(CX7="",NA(),CX7)</f>
        <v>95.34</v>
      </c>
      <c r="CY6" s="21">
        <f t="shared" ref="CY6:DG6" si="11">IF(CY7="",NA(),CY7)</f>
        <v>97.86</v>
      </c>
      <c r="CZ6" s="21">
        <f t="shared" si="11"/>
        <v>86.22</v>
      </c>
      <c r="DA6" s="21">
        <f t="shared" si="11"/>
        <v>78.95</v>
      </c>
      <c r="DB6" s="21">
        <f t="shared" si="11"/>
        <v>83.25</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244724</v>
      </c>
      <c r="D7" s="23">
        <v>47</v>
      </c>
      <c r="E7" s="23">
        <v>17</v>
      </c>
      <c r="F7" s="23">
        <v>5</v>
      </c>
      <c r="G7" s="23">
        <v>0</v>
      </c>
      <c r="H7" s="23" t="s">
        <v>97</v>
      </c>
      <c r="I7" s="23" t="s">
        <v>98</v>
      </c>
      <c r="J7" s="23" t="s">
        <v>99</v>
      </c>
      <c r="K7" s="23" t="s">
        <v>100</v>
      </c>
      <c r="L7" s="23" t="s">
        <v>101</v>
      </c>
      <c r="M7" s="23" t="s">
        <v>102</v>
      </c>
      <c r="N7" s="24" t="s">
        <v>103</v>
      </c>
      <c r="O7" s="24" t="s">
        <v>104</v>
      </c>
      <c r="P7" s="24">
        <v>6.98</v>
      </c>
      <c r="Q7" s="24">
        <v>100</v>
      </c>
      <c r="R7" s="24">
        <v>3410</v>
      </c>
      <c r="S7" s="24">
        <v>11221</v>
      </c>
      <c r="T7" s="24">
        <v>241.89</v>
      </c>
      <c r="U7" s="24">
        <v>46.39</v>
      </c>
      <c r="V7" s="24">
        <v>776</v>
      </c>
      <c r="W7" s="24">
        <v>0.66</v>
      </c>
      <c r="X7" s="24">
        <v>1175.76</v>
      </c>
      <c r="Y7" s="24">
        <v>83.13</v>
      </c>
      <c r="Z7" s="24">
        <v>86.15</v>
      </c>
      <c r="AA7" s="24">
        <v>90.58</v>
      </c>
      <c r="AB7" s="24">
        <v>81.98</v>
      </c>
      <c r="AC7" s="24">
        <v>55.06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12.68</v>
      </c>
      <c r="BG7" s="24">
        <v>11.33</v>
      </c>
      <c r="BH7" s="24">
        <v>275.99</v>
      </c>
      <c r="BI7" s="24">
        <v>0</v>
      </c>
      <c r="BJ7" s="24">
        <v>756.8</v>
      </c>
      <c r="BK7" s="24">
        <v>789.46</v>
      </c>
      <c r="BL7" s="24">
        <v>826.83</v>
      </c>
      <c r="BM7" s="24">
        <v>867.83</v>
      </c>
      <c r="BN7" s="24">
        <v>791.76</v>
      </c>
      <c r="BO7" s="24">
        <v>900.82</v>
      </c>
      <c r="BP7" s="24">
        <v>809.19</v>
      </c>
      <c r="BQ7" s="24">
        <v>66.11</v>
      </c>
      <c r="BR7" s="24">
        <v>71.260000000000005</v>
      </c>
      <c r="BS7" s="24">
        <v>79.81</v>
      </c>
      <c r="BT7" s="24">
        <v>63.71</v>
      </c>
      <c r="BU7" s="24">
        <v>63.08</v>
      </c>
      <c r="BV7" s="24">
        <v>57.77</v>
      </c>
      <c r="BW7" s="24">
        <v>57.31</v>
      </c>
      <c r="BX7" s="24">
        <v>57.08</v>
      </c>
      <c r="BY7" s="24">
        <v>56.26</v>
      </c>
      <c r="BZ7" s="24">
        <v>52.94</v>
      </c>
      <c r="CA7" s="24">
        <v>57.02</v>
      </c>
      <c r="CB7" s="24">
        <v>283.61</v>
      </c>
      <c r="CC7" s="24">
        <v>263.45999999999998</v>
      </c>
      <c r="CD7" s="24">
        <v>253.15</v>
      </c>
      <c r="CE7" s="24">
        <v>318.25</v>
      </c>
      <c r="CF7" s="24">
        <v>303.54000000000002</v>
      </c>
      <c r="CG7" s="24">
        <v>274.35000000000002</v>
      </c>
      <c r="CH7" s="24">
        <v>273.52</v>
      </c>
      <c r="CI7" s="24">
        <v>274.99</v>
      </c>
      <c r="CJ7" s="24">
        <v>282.08999999999997</v>
      </c>
      <c r="CK7" s="24">
        <v>303.27999999999997</v>
      </c>
      <c r="CL7" s="24">
        <v>273.68</v>
      </c>
      <c r="CM7" s="24">
        <v>40.28</v>
      </c>
      <c r="CN7" s="24">
        <v>38.630000000000003</v>
      </c>
      <c r="CO7" s="24">
        <v>42.89</v>
      </c>
      <c r="CP7" s="24">
        <v>40.520000000000003</v>
      </c>
      <c r="CQ7" s="24">
        <v>36.49</v>
      </c>
      <c r="CR7" s="24">
        <v>50.68</v>
      </c>
      <c r="CS7" s="24">
        <v>50.14</v>
      </c>
      <c r="CT7" s="24">
        <v>54.83</v>
      </c>
      <c r="CU7" s="24">
        <v>66.53</v>
      </c>
      <c r="CV7" s="24">
        <v>52.35</v>
      </c>
      <c r="CW7" s="24">
        <v>52.55</v>
      </c>
      <c r="CX7" s="24">
        <v>95.34</v>
      </c>
      <c r="CY7" s="24">
        <v>97.86</v>
      </c>
      <c r="CZ7" s="24">
        <v>86.22</v>
      </c>
      <c r="DA7" s="24">
        <v>78.95</v>
      </c>
      <c r="DB7" s="24">
        <v>83.25</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110</v>
      </c>
    </row>
    <row r="12" spans="1:145" x14ac:dyDescent="0.15">
      <c r="B12">
        <v>1</v>
      </c>
      <c r="C12">
        <v>1</v>
      </c>
      <c r="D12">
        <v>2</v>
      </c>
      <c r="E12">
        <v>3</v>
      </c>
      <c r="F12">
        <v>4</v>
      </c>
      <c r="G12" t="s">
        <v>111</v>
      </c>
    </row>
    <row r="13" spans="1:145" x14ac:dyDescent="0.15">
      <c r="B13" t="s">
        <v>112</v>
      </c>
      <c r="C13" t="s">
        <v>113</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