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1_明和町\"/>
    </mc:Choice>
  </mc:AlternateContent>
  <workbookProtection workbookAlgorithmName="SHA-512" workbookHashValue="/nkukHX2y5L4+QI8LzEC85yUFy3fnemx2forKjvkmd8fDLRIw9SRGLk5IMCXFJFaKboMEpsDoLf7pkehE5huBw==" workbookSaltValue="r6Ovlim3Mtz6AZN2/Jh5RA==" workbookSpinCount="100000" lockStructure="1"/>
  <bookViews>
    <workbookView xWindow="0" yWindow="0" windowWidth="13056" windowHeight="568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<sst xmlns="http://schemas.openxmlformats.org/spreadsheetml/2006/main" count="228" uniqueCount="113">
  <si>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</si>
  <si>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</si>
  <si>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</si>
  <si>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</si>
  <si>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</si>
  <si>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</si>
  <si>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</si>
  <si>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</si>
  <si>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</si>
  <si>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</si>
  <si>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</si>
  <si>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</si>
  <si>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</si>
  <si>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</si>
  <si>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</si>
  <si>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</si>
  <si>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</si>
  <si>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</si>
  <si>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</si>
  <si>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</si>
  <si>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</si>
  <si>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</si>
  <si>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</si>
  <si>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</si>
  <si>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</si>
  <si>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</si>
  <si>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</si>
  <si>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</si>
  <si>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</si>
  <si>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</si>
  <si>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</si>
  <si>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</si>
  <si>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</si>
  <si>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</si>
  <si>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</si>
  <si>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</si>
  <si>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</si>
  <si>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</si>
  <si>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</si>
  <si>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</si>
  <si>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</si>
  <si>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</si>
  <si>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</si>
  <si>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</si>
  <si>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</si>
  <si>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</si>
  <si>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</si>
  <si>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</si>
  <si>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</si>
  <si>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</si>
  <si>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</si>
  <si>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</si>
  <si>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</si>
  <si>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</si>
  <si>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</si>
  <si>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</si>
  <si>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</si>
  <si>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</si>
  <si>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</si>
  <si>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</si>
  <si>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</si>
  <si>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</si>
  <si>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</si>
  <si>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</si>
  <si>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</si>
  <si>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</si>
  <si>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</si>
  <si>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</si>
  <si>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</si>
  <si>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</si>
  <si>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</si>
  <si>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</si>
  <si>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</si>
  <si>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</si>
  <si>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</si>
  <si>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</si>
  <si>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</si>
  <si>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</si>
  <si>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</si>
  <si>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</si>
  <si>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</si>
  <si>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</si>
  <si>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</si>
  <si>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</si>
  <si>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</si>
  <si>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</si>
  <si>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</si>
  <si>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</si>
  <si>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</si>
  <si>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</si>
  <si>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</si>
  <si>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</si>
  <si>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</si>
  <si>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</si>
  <si>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</si>
  <si>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</si>
  <si>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</si>
  <si>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</si>
  <si>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</si>
  <si>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</si>
  <si>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</si>
  <si>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</si>
  <si>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</si>
  <si>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</si>
  <si>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</si>
  <si>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</si>
  <si>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</si>
  <si>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</si>
  <si>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</si>
  <si>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</si>
  <si>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経常収支比率のほか、各指標の数値を見ると、経営は健全な状況を維持していると言える。
　管路更新率に見られる老朽管の増加が有収率にも影響しているものと思われ、令和４年度からは老朽管更新事業に着手していることから、今後、企業債残高の増加をはじめ、収支バランスを注視しながら経営の安定化に取り組む必要がある。</t>
    <rPh sb="5" eb="7">
      <t>ヒリツ</t>
    </rPh>
    <rPh sb="11" eb="12">
      <t>カク</t>
    </rPh>
    <rPh sb="12" eb="14">
      <t>シヒョウ</t>
    </rPh>
    <rPh sb="15" eb="17">
      <t>スウチ</t>
    </rPh>
    <rPh sb="18" eb="19">
      <t>ミ</t>
    </rPh>
    <rPh sb="38" eb="39">
      <t>イ</t>
    </rPh>
    <rPh sb="44" eb="49">
      <t>カンロコウシンリツ</t>
    </rPh>
    <rPh sb="50" eb="51">
      <t>ミ</t>
    </rPh>
    <rPh sb="54" eb="57">
      <t>ロウキュウカン</t>
    </rPh>
    <rPh sb="58" eb="60">
      <t>ゾウカ</t>
    </rPh>
    <rPh sb="61" eb="64">
      <t>ユウシュウリツ</t>
    </rPh>
    <rPh sb="66" eb="68">
      <t>エイキョウ</t>
    </rPh>
    <rPh sb="75" eb="76">
      <t>オモ</t>
    </rPh>
    <rPh sb="106" eb="108">
      <t>コンゴ</t>
    </rPh>
    <rPh sb="109" eb="112">
      <t>キギョウサイ</t>
    </rPh>
    <rPh sb="112" eb="114">
      <t>ザンダカ</t>
    </rPh>
    <rPh sb="115" eb="117">
      <t>ゾウカ</t>
    </rPh>
    <rPh sb="122" eb="124">
      <t>シュウシ</t>
    </rPh>
    <rPh sb="129" eb="131">
      <t>チュウシ</t>
    </rPh>
    <rPh sb="135" eb="137">
      <t>ケイエイ</t>
    </rPh>
    <rPh sb="138" eb="141">
      <t>アンテイカ</t>
    </rPh>
    <rPh sb="142" eb="143">
      <t>ト</t>
    </rPh>
    <rPh sb="144" eb="145">
      <t>ク</t>
    </rPh>
    <rPh sb="146" eb="148">
      <t>ヒツヨウ</t>
    </rPh>
    <phoneticPr fontId="4"/>
  </si>
  <si>
    <t>　これまで、施設の維持管理を主体として運営していたことから、今後の管路経年化率を見据えた計画的な老朽管更新が急務であり、令和４年度から本格的な事業に着手している
　今後、経営戦略に基づく収入見込みと事業投資額のバランスを踏まえた着実な事業進捗を図る必要がある。</t>
    <rPh sb="6" eb="8">
      <t>シセツ</t>
    </rPh>
    <rPh sb="9" eb="13">
      <t>イジカンリ</t>
    </rPh>
    <rPh sb="14" eb="16">
      <t>シュタイ</t>
    </rPh>
    <rPh sb="19" eb="21">
      <t>ウンエイ</t>
    </rPh>
    <rPh sb="30" eb="32">
      <t>コンゴ</t>
    </rPh>
    <rPh sb="33" eb="35">
      <t>カンロ</t>
    </rPh>
    <rPh sb="35" eb="39">
      <t>ケイネンカリツ</t>
    </rPh>
    <rPh sb="40" eb="42">
      <t>ミス</t>
    </rPh>
    <rPh sb="44" eb="47">
      <t>ケイカクテキ</t>
    </rPh>
    <rPh sb="48" eb="53">
      <t>ロウキュウカンコウシン</t>
    </rPh>
    <rPh sb="54" eb="56">
      <t>キュウム</t>
    </rPh>
    <rPh sb="60" eb="62">
      <t>レイワ</t>
    </rPh>
    <rPh sb="63" eb="65">
      <t>ネンド</t>
    </rPh>
    <rPh sb="67" eb="70">
      <t>ホンカクテキ</t>
    </rPh>
    <rPh sb="71" eb="73">
      <t>ジギョウ</t>
    </rPh>
    <rPh sb="74" eb="76">
      <t>チャクシュ</t>
    </rPh>
    <rPh sb="82" eb="84">
      <t>コンゴ</t>
    </rPh>
    <rPh sb="85" eb="89">
      <t>ケイエイセンリャク</t>
    </rPh>
    <rPh sb="90" eb="91">
      <t>モト</t>
    </rPh>
    <rPh sb="93" eb="95">
      <t>シュウニュウ</t>
    </rPh>
    <rPh sb="95" eb="97">
      <t>ミコ</t>
    </rPh>
    <rPh sb="99" eb="104">
      <t>ジギョウトウシガク</t>
    </rPh>
    <rPh sb="110" eb="111">
      <t>フ</t>
    </rPh>
    <rPh sb="114" eb="116">
      <t>チャクジツ</t>
    </rPh>
    <phoneticPr fontId="4"/>
  </si>
  <si>
    <t>　現在の経営状況は、概ね健全であると判断される。
　令和２年度に策定した水道事業経営戦略に基づき、令和４年度から老朽管更新事業に着手していることとあわせ、水道料金の見直しや広域連携等による事業の効率化等にも取り組んでいる。
　今後、アセットマネジメントによる経営状況の把握と経営戦略の適宜見直しにより経営の安定維持に努める必要がある。</t>
    <rPh sb="103" eb="104">
      <t>ト</t>
    </rPh>
    <rPh sb="105" eb="106">
      <t>ク</t>
    </rPh>
    <rPh sb="142" eb="144">
      <t>テキギ</t>
    </rPh>
    <rPh sb="153" eb="155">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</si>
</sst>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0.27</c:v>
                </c:pt>
                <c:pt idx="2">
                  <c:v>0.37</c:v>
                </c:pt>
                <c:pt idx="3">
                  <c:v>0.15</c:v>
                </c:pt>
                <c:pt idx="4">
                  <c:v>0.49</c:v>
                </c:pt>
              </c:numCache>
            </c:numRef>
          </c:val>
          <c:extLst>
            <c:ext xmlns:c16="http://schemas.microsoft.com/office/drawing/2014/chart" uri="{C3380CC4-5D6E-409C-BE32-E72D297353CC}">
              <c16:uniqueId val="{00000000-8905-47B9-BB80-28E761D78A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905-47B9-BB80-28E761D78A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70.39</c:v>
                </c:pt>
                <c:pt idx="1">
                  <c:v>70.209999999999994</c:v>
                </c:pt>
                <c:pt idx="2">
                  <c:v>71.930000000000007</c:v>
                </c:pt>
                <c:pt idx="3">
                  <c:v>71.58</c:v>
                </c:pt>
                <c:pt idx="4">
                  <c:v>70.209999999999994</c:v>
                </c:pt>
              </c:numCache>
            </c:numRef>
          </c:val>
          <c:extLst>
            <c:ext xmlns:c16="http://schemas.microsoft.com/office/drawing/2014/chart" uri="{C3380CC4-5D6E-409C-BE32-E72D297353CC}">
              <c16:uniqueId val="{00000000-10CB-4F8F-94DB-C05D72B662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0CB-4F8F-94DB-C05D72B662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85.16</c:v>
                </c:pt>
                <c:pt idx="1">
                  <c:v>84.62</c:v>
                </c:pt>
                <c:pt idx="2">
                  <c:v>84.95</c:v>
                </c:pt>
                <c:pt idx="3">
                  <c:v>84.18</c:v>
                </c:pt>
                <c:pt idx="4">
                  <c:v>84.01</c:v>
                </c:pt>
              </c:numCache>
            </c:numRef>
          </c:val>
          <c:extLst>
            <c:ext xmlns:c16="http://schemas.microsoft.com/office/drawing/2014/chart" uri="{C3380CC4-5D6E-409C-BE32-E72D297353CC}">
              <c16:uniqueId val="{00000000-2F42-4769-AA86-0D9633D976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F42-4769-AA86-0D9633D976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107.12</c:v>
                </c:pt>
                <c:pt idx="1">
                  <c:v>114.56</c:v>
                </c:pt>
                <c:pt idx="2">
                  <c:v>122.33</c:v>
                </c:pt>
                <c:pt idx="3">
                  <c:v>118.33</c:v>
                </c:pt>
                <c:pt idx="4">
                  <c:v>117.46</c:v>
                </c:pt>
              </c:numCache>
            </c:numRef>
          </c:val>
          <c:extLst>
            <c:ext xmlns:c16="http://schemas.microsoft.com/office/drawing/2014/chart" uri="{C3380CC4-5D6E-409C-BE32-E72D297353CC}">
              <c16:uniqueId val="{00000000-FBF7-4AA7-B5D4-B09DF9CCF6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BF7-4AA7-B5D4-B09DF9CCF6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34.549999999999997</c:v>
                </c:pt>
                <c:pt idx="1">
                  <c:v>36.51</c:v>
                </c:pt>
                <c:pt idx="2">
                  <c:v>37.590000000000003</c:v>
                </c:pt>
                <c:pt idx="3">
                  <c:v>38.97</c:v>
                </c:pt>
                <c:pt idx="4">
                  <c:v>40.5</c:v>
                </c:pt>
              </c:numCache>
            </c:numRef>
          </c:val>
          <c:extLst>
            <c:ext xmlns:c16="http://schemas.microsoft.com/office/drawing/2014/chart" uri="{C3380CC4-5D6E-409C-BE32-E72D297353CC}">
              <c16:uniqueId val="{00000000-1461-4B8B-B4D6-CB5FFA6D9A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461-4B8B-B4D6-CB5FFA6D9A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9.32</c:v>
                </c:pt>
                <c:pt idx="1">
                  <c:v>9</c:v>
                </c:pt>
                <c:pt idx="2">
                  <c:v>8.91</c:v>
                </c:pt>
                <c:pt idx="3">
                  <c:v>8.42</c:v>
                </c:pt>
                <c:pt idx="4">
                  <c:v>8.82</c:v>
                </c:pt>
              </c:numCache>
            </c:numRef>
          </c:val>
          <c:extLst>
            <c:ext xmlns:c16="http://schemas.microsoft.com/office/drawing/2014/chart" uri="{C3380CC4-5D6E-409C-BE32-E72D297353CC}">
              <c16:uniqueId val="{00000000-E8FD-4A7C-AF8A-CCE5EC9CB1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8FD-4A7C-AF8A-CCE5EC9CB1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14-4C9E-B140-9807262AA8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114-4C9E-B140-9807262AA8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254.25</c:v>
                </c:pt>
                <c:pt idx="1">
                  <c:v>204.11</c:v>
                </c:pt>
                <c:pt idx="2">
                  <c:v>234.46</c:v>
                </c:pt>
                <c:pt idx="3">
                  <c:v>260.39999999999998</c:v>
                </c:pt>
                <c:pt idx="4">
                  <c:v>278.56</c:v>
                </c:pt>
              </c:numCache>
            </c:numRef>
          </c:val>
          <c:extLst>
            <c:ext xmlns:c16="http://schemas.microsoft.com/office/drawing/2014/chart" uri="{C3380CC4-5D6E-409C-BE32-E72D297353CC}">
              <c16:uniqueId val="{00000000-24A1-4037-BCDB-1DC57334D1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4A1-4037-BCDB-1DC57334D1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466.98</c:v>
                </c:pt>
                <c:pt idx="1">
                  <c:v>467.62</c:v>
                </c:pt>
                <c:pt idx="2">
                  <c:v>474.8</c:v>
                </c:pt>
                <c:pt idx="3">
                  <c:v>397.66</c:v>
                </c:pt>
                <c:pt idx="4">
                  <c:v>358.56</c:v>
                </c:pt>
              </c:numCache>
            </c:numRef>
          </c:val>
          <c:extLst>
            <c:ext xmlns:c16="http://schemas.microsoft.com/office/drawing/2014/chart" uri="{C3380CC4-5D6E-409C-BE32-E72D297353CC}">
              <c16:uniqueId val="{00000000-DA08-45F2-A445-944D485E67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A08-45F2-A445-944D485E67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104.76</c:v>
                </c:pt>
                <c:pt idx="1">
                  <c:v>110.02</c:v>
                </c:pt>
                <c:pt idx="2">
                  <c:v>109.43</c:v>
                </c:pt>
                <c:pt idx="3">
                  <c:v>116.62</c:v>
                </c:pt>
                <c:pt idx="4">
                  <c:v>117.34</c:v>
                </c:pt>
              </c:numCache>
            </c:numRef>
          </c:val>
          <c:extLst>
            <c:ext xmlns:c16="http://schemas.microsoft.com/office/drawing/2014/chart" uri="{C3380CC4-5D6E-409C-BE32-E72D297353CC}">
              <c16:uniqueId val="{00000000-B633-4F8E-AAD9-49ABDA1845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633-4F8E-AAD9-49ABDA1845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129.16</c:v>
                </c:pt>
                <c:pt idx="1">
                  <c:v>122.72</c:v>
                </c:pt>
                <c:pt idx="2">
                  <c:v>110.84</c:v>
                </c:pt>
                <c:pt idx="3">
                  <c:v>115.2</c:v>
                </c:pt>
                <c:pt idx="4">
                  <c:v>119.63</c:v>
                </c:pt>
              </c:numCache>
            </c:numRef>
          </c:val>
          <c:extLst>
            <c:ext xmlns:c16="http://schemas.microsoft.com/office/drawing/2014/chart" uri="{C3380CC4-5D6E-409C-BE32-E72D297353CC}">
              <c16:uniqueId val="{00000000-2B40-4AB8-A936-374B2202B2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B40-4AB8-A936-374B2202B2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明和町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22910</v>
      </c>
      <c r="AM8" s="66"/>
      <c r="AN8" s="66"/>
      <c r="AO8" s="66"/>
      <c r="AP8" s="66"/>
      <c r="AQ8" s="66"/>
      <c r="AR8" s="66"/>
      <c r="AS8" s="66"/>
      <c r="AT8" s="37">
        <f>データ!$S$6</f>
        <v>41.06</v>
      </c>
      <c r="AU8" s="38"/>
      <c r="AV8" s="38"/>
      <c r="AW8" s="38"/>
      <c r="AX8" s="38"/>
      <c r="AY8" s="38"/>
      <c r="AZ8" s="38"/>
      <c r="BA8" s="38"/>
      <c r="BB8" s="55">
        <f>データ!$T$6</f>
        <v>557.96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78.05</v>
      </c>
      <c r="J10" s="38"/>
      <c r="K10" s="38"/>
      <c r="L10" s="38"/>
      <c r="M10" s="38"/>
      <c r="N10" s="38"/>
      <c r="O10" s="65"/>
      <c r="P10" s="55">
        <f>データ!$P$6</f>
        <v>100</v>
      </c>
      <c r="Q10" s="55"/>
      <c r="R10" s="55"/>
      <c r="S10" s="55"/>
      <c r="T10" s="55"/>
      <c r="U10" s="55"/>
      <c r="V10" s="55"/>
      <c r="W10" s="66">
        <f>データ!$Q$6</f>
        <v>2420</v>
      </c>
      <c r="X10" s="66"/>
      <c r="Y10" s="66"/>
      <c r="Z10" s="66"/>
      <c r="AA10" s="66"/>
      <c r="AB10" s="66"/>
      <c r="AC10" s="66"/>
      <c r="AD10" s="2"/>
      <c r="AE10" s="2"/>
      <c r="AF10" s="2"/>
      <c r="AG10" s="2"/>
      <c r="AH10" s="2"/>
      <c r="AI10" s="2"/>
      <c r="AJ10" s="2"/>
      <c r="AK10" s="2"/>
      <c r="AL10" s="66">
        <f>データ!$U$6</f>
        <v>22858</v>
      </c>
      <c r="AM10" s="66"/>
      <c r="AN10" s="66"/>
      <c r="AO10" s="66"/>
      <c r="AP10" s="66"/>
      <c r="AQ10" s="66"/>
      <c r="AR10" s="66"/>
      <c r="AS10" s="66"/>
      <c r="AT10" s="37">
        <f>データ!$V$6</f>
        <v>41.06</v>
      </c>
      <c r="AU10" s="38"/>
      <c r="AV10" s="38"/>
      <c r="AW10" s="38"/>
      <c r="AX10" s="38"/>
      <c r="AY10" s="38"/>
      <c r="AZ10" s="38"/>
      <c r="BA10" s="38"/>
      <c r="BB10" s="55">
        <f>データ!$W$6</f>
        <v>556.70000000000005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JP1IS5KK01yvNFDOFHVtukVab4viGLIKDkaifNmCKvtwFbd7i8uQ7HOt3Nqh2NPm4fkJqu5wWXnl640D9HEgQ==" saltValue="e8omtczcxhqsMuhrJNqn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244422</v>
      </c>
      <c r="D6" s="20">
        <f t="shared" si="3"/>
        <v>46</v>
      </c>
      <c r="E6" s="20">
        <f t="shared" si="3"/>
        <v>1</v>
      </c>
      <c r="F6" s="20">
        <f t="shared" si="3"/>
        <v>0</v>
      </c>
      <c r="G6" s="20">
        <f t="shared" si="3"/>
        <v>1</v>
      </c>
      <c r="H6" s="20" t="str">
        <f t="shared" si="3"/>
        <v>三重県　明和町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78.05</v>
      </c>
      <c r="P6" s="21">
        <f t="shared" si="3"/>
        <v>100</v>
      </c>
      <c r="Q6" s="21">
        <f t="shared" si="3"/>
        <v>2420</v>
      </c>
      <c r="R6" s="21">
        <f t="shared" si="3"/>
        <v>22910</v>
      </c>
      <c r="S6" s="21">
        <f t="shared" si="3"/>
        <v>41.06</v>
      </c>
      <c r="T6" s="21">
        <f t="shared" si="3"/>
        <v>557.96</v>
      </c>
      <c r="U6" s="21">
        <f t="shared" si="3"/>
        <v>22858</v>
      </c>
      <c r="V6" s="21">
        <f t="shared" si="3"/>
        <v>41.06</v>
      </c>
      <c r="W6" s="21">
        <f t="shared" si="3"/>
        <v>556.70000000000005</v>
      </c>
      <c r="X6" s="22">
        <f>IF(X7="",NA(),X7)</f>
        <v>107.12</v>
      </c>
      <c r="Y6" s="22">
        <f t="shared" ref="Y6:AG6" si="4">IF(Y7="",NA(),Y7)</f>
        <v>114.56</v>
      </c>
      <c r="Z6" s="22">
        <f t="shared" si="4"/>
        <v>122.33</v>
      </c>
      <c r="AA6" s="22">
        <f t="shared" si="4"/>
        <v>118.33</v>
      </c>
      <c r="AB6" s="22">
        <f t="shared" si="4"/>
        <v>117.46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254.25</v>
      </c>
      <c r="AU6" s="22">
        <f t="shared" ref="AU6:BC6" si="6">IF(AU7="",NA(),AU7)</f>
        <v>204.11</v>
      </c>
      <c r="AV6" s="22">
        <f t="shared" si="6"/>
        <v>234.46</v>
      </c>
      <c r="AW6" s="22">
        <f t="shared" si="6"/>
        <v>260.39999999999998</v>
      </c>
      <c r="AX6" s="22">
        <f t="shared" si="6"/>
        <v>278.56</v>
      </c>
      <c r="AY6" s="22">
        <f t="shared" si="6"/>
        <v>369.69</v>
      </c>
      <c r="AZ6" s="22">
        <f t="shared" si="6"/>
        <v>379.08</v>
      </c>
      <c r="BA6" s="22">
        <f t="shared" si="6"/>
        <v>367.55</v>
      </c>
      <c r="BB6" s="22">
        <f t="shared" si="6"/>
        <v>378.56</v>
      </c>
      <c r="BC6" s="22">
        <f t="shared" si="6"/>
        <v>364.46</v>
      </c>
      <c r="BD6" s="21" t="str">
        <f>IF(BD7="","",IF(BD7="-","【-】","【"&amp;SUBSTITUTE(TEXT(BD7,"#,##0.00"),"-","△")&amp;"】"))</f>
        <v>【252.29】</v>
      </c>
      <c r="BE6" s="22">
        <f>IF(BE7="",NA(),BE7)</f>
        <v>466.98</v>
      </c>
      <c r="BF6" s="22">
        <f t="shared" ref="BF6:BN6" si="7">IF(BF7="",NA(),BF7)</f>
        <v>467.62</v>
      </c>
      <c r="BG6" s="22">
        <f t="shared" si="7"/>
        <v>474.8</v>
      </c>
      <c r="BH6" s="22">
        <f t="shared" si="7"/>
        <v>397.66</v>
      </c>
      <c r="BI6" s="22">
        <f t="shared" si="7"/>
        <v>358.56</v>
      </c>
      <c r="BJ6" s="22">
        <f t="shared" si="7"/>
        <v>402.99</v>
      </c>
      <c r="BK6" s="22">
        <f t="shared" si="7"/>
        <v>398.98</v>
      </c>
      <c r="BL6" s="22">
        <f t="shared" si="7"/>
        <v>418.68</v>
      </c>
      <c r="BM6" s="22">
        <f t="shared" si="7"/>
        <v>395.68</v>
      </c>
      <c r="BN6" s="22">
        <f t="shared" si="7"/>
        <v>403.72</v>
      </c>
      <c r="BO6" s="21" t="str">
        <f>IF(BO7="","",IF(BO7="-","【-】","【"&amp;SUBSTITUTE(TEXT(BO7,"#,##0.00"),"-","△")&amp;"】"))</f>
        <v>【268.07】</v>
      </c>
      <c r="BP6" s="22">
        <f>IF(BP7="",NA(),BP7)</f>
        <v>104.76</v>
      </c>
      <c r="BQ6" s="22">
        <f t="shared" ref="BQ6:BY6" si="8">IF(BQ7="",NA(),BQ7)</f>
        <v>110.02</v>
      </c>
      <c r="BR6" s="22">
        <f t="shared" si="8"/>
        <v>109.43</v>
      </c>
      <c r="BS6" s="22">
        <f t="shared" si="8"/>
        <v>116.62</v>
      </c>
      <c r="BT6" s="22">
        <f t="shared" si="8"/>
        <v>117.34</v>
      </c>
      <c r="BU6" s="22">
        <f t="shared" si="8"/>
        <v>98.66</v>
      </c>
      <c r="BV6" s="22">
        <f t="shared" si="8"/>
        <v>98.64</v>
      </c>
      <c r="BW6" s="22">
        <f t="shared" si="8"/>
        <v>94.78</v>
      </c>
      <c r="BX6" s="22">
        <f t="shared" si="8"/>
        <v>97.59</v>
      </c>
      <c r="BY6" s="22">
        <f t="shared" si="8"/>
        <v>92.17</v>
      </c>
      <c r="BZ6" s="21" t="str">
        <f>IF(BZ7="","",IF(BZ7="-","【-】","【"&amp;SUBSTITUTE(TEXT(BZ7,"#,##0.00"),"-","△")&amp;"】"))</f>
        <v>【97.47】</v>
      </c>
      <c r="CA6" s="22">
        <f>IF(CA7="",NA(),CA7)</f>
        <v>129.16</v>
      </c>
      <c r="CB6" s="22">
        <f t="shared" ref="CB6:CJ6" si="9">IF(CB7="",NA(),CB7)</f>
        <v>122.72</v>
      </c>
      <c r="CC6" s="22">
        <f t="shared" si="9"/>
        <v>110.84</v>
      </c>
      <c r="CD6" s="22">
        <f t="shared" si="9"/>
        <v>115.2</v>
      </c>
      <c r="CE6" s="22">
        <f t="shared" si="9"/>
        <v>119.63</v>
      </c>
      <c r="CF6" s="22">
        <f t="shared" si="9"/>
        <v>178.59</v>
      </c>
      <c r="CG6" s="22">
        <f t="shared" si="9"/>
        <v>178.92</v>
      </c>
      <c r="CH6" s="22">
        <f t="shared" si="9"/>
        <v>181.3</v>
      </c>
      <c r="CI6" s="22">
        <f t="shared" si="9"/>
        <v>181.71</v>
      </c>
      <c r="CJ6" s="22">
        <f t="shared" si="9"/>
        <v>188.51</v>
      </c>
      <c r="CK6" s="21" t="str">
        <f>IF(CK7="","",IF(CK7="-","【-】","【"&amp;SUBSTITUTE(TEXT(CK7,"#,##0.00"),"-","△")&amp;"】"))</f>
        <v>【174.75】</v>
      </c>
      <c r="CL6" s="22">
        <f>IF(CL7="",NA(),CL7)</f>
        <v>70.39</v>
      </c>
      <c r="CM6" s="22">
        <f t="shared" ref="CM6:CU6" si="10">IF(CM7="",NA(),CM7)</f>
        <v>70.209999999999994</v>
      </c>
      <c r="CN6" s="22">
        <f t="shared" si="10"/>
        <v>71.930000000000007</v>
      </c>
      <c r="CO6" s="22">
        <f t="shared" si="10"/>
        <v>71.58</v>
      </c>
      <c r="CP6" s="22">
        <f t="shared" si="10"/>
        <v>70.209999999999994</v>
      </c>
      <c r="CQ6" s="22">
        <f t="shared" si="10"/>
        <v>55.03</v>
      </c>
      <c r="CR6" s="22">
        <f t="shared" si="10"/>
        <v>55.14</v>
      </c>
      <c r="CS6" s="22">
        <f t="shared" si="10"/>
        <v>55.89</v>
      </c>
      <c r="CT6" s="22">
        <f t="shared" si="10"/>
        <v>55.72</v>
      </c>
      <c r="CU6" s="22">
        <f t="shared" si="10"/>
        <v>55.31</v>
      </c>
      <c r="CV6" s="21" t="str">
        <f>IF(CV7="","",IF(CV7="-","【-】","【"&amp;SUBSTITUTE(TEXT(CV7,"#,##0.00"),"-","△")&amp;"】"))</f>
        <v>【59.97】</v>
      </c>
      <c r="CW6" s="22">
        <f>IF(CW7="",NA(),CW7)</f>
        <v>85.16</v>
      </c>
      <c r="CX6" s="22">
        <f t="shared" ref="CX6:DF6" si="11">IF(CX7="",NA(),CX7)</f>
        <v>84.62</v>
      </c>
      <c r="CY6" s="22">
        <f t="shared" si="11"/>
        <v>84.95</v>
      </c>
      <c r="CZ6" s="22">
        <f t="shared" si="11"/>
        <v>84.18</v>
      </c>
      <c r="DA6" s="22">
        <f t="shared" si="11"/>
        <v>84.01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34.549999999999997</v>
      </c>
      <c r="DI6" s="22">
        <f t="shared" ref="DI6:DQ6" si="12">IF(DI7="",NA(),DI7)</f>
        <v>36.51</v>
      </c>
      <c r="DJ6" s="22">
        <f t="shared" si="12"/>
        <v>37.590000000000003</v>
      </c>
      <c r="DK6" s="22">
        <f t="shared" si="12"/>
        <v>38.97</v>
      </c>
      <c r="DL6" s="22">
        <f t="shared" si="12"/>
        <v>40.5</v>
      </c>
      <c r="DM6" s="22">
        <f t="shared" si="12"/>
        <v>48.87</v>
      </c>
      <c r="DN6" s="22">
        <f t="shared" si="12"/>
        <v>49.92</v>
      </c>
      <c r="DO6" s="22">
        <f t="shared" si="12"/>
        <v>50.63</v>
      </c>
      <c r="DP6" s="22">
        <f t="shared" si="12"/>
        <v>51.29</v>
      </c>
      <c r="DQ6" s="22">
        <f t="shared" si="12"/>
        <v>52.2</v>
      </c>
      <c r="DR6" s="21" t="str">
        <f>IF(DR7="","",IF(DR7="-","【-】","【"&amp;SUBSTITUTE(TEXT(DR7,"#,##0.00"),"-","△")&amp;"】"))</f>
        <v>【51.51】</v>
      </c>
      <c r="DS6" s="22">
        <f>IF(DS7="",NA(),DS7)</f>
        <v>9.32</v>
      </c>
      <c r="DT6" s="22">
        <f t="shared" ref="DT6:EB6" si="13">IF(DT7="",NA(),DT7)</f>
        <v>9</v>
      </c>
      <c r="DU6" s="22">
        <f t="shared" si="13"/>
        <v>8.91</v>
      </c>
      <c r="DV6" s="22">
        <f t="shared" si="13"/>
        <v>8.42</v>
      </c>
      <c r="DW6" s="22">
        <f t="shared" si="13"/>
        <v>8.82</v>
      </c>
      <c r="DX6" s="22">
        <f t="shared" si="13"/>
        <v>14.85</v>
      </c>
      <c r="DY6" s="22">
        <f t="shared" si="13"/>
        <v>16.88</v>
      </c>
      <c r="DZ6" s="22">
        <f t="shared" si="13"/>
        <v>18.28</v>
      </c>
      <c r="EA6" s="22">
        <f t="shared" si="13"/>
        <v>19.61</v>
      </c>
      <c r="EB6" s="22">
        <f t="shared" si="13"/>
        <v>20.73</v>
      </c>
      <c r="EC6" s="21" t="str">
        <f>IF(EC7="","",IF(EC7="-","【-】","【"&amp;SUBSTITUTE(TEXT(EC7,"#,##0.00"),"-","△")&amp;"】"))</f>
        <v>【23.75】</v>
      </c>
      <c r="ED6" s="22">
        <f>IF(ED7="",NA(),ED7)</f>
        <v>0.21</v>
      </c>
      <c r="EE6" s="22">
        <f t="shared" ref="EE6:EM6" si="14">IF(EE7="",NA(),EE7)</f>
        <v>0.27</v>
      </c>
      <c r="EF6" s="22">
        <f t="shared" si="14"/>
        <v>0.37</v>
      </c>
      <c r="EG6" s="22">
        <f t="shared" si="14"/>
        <v>0.15</v>
      </c>
      <c r="EH6" s="22">
        <f t="shared" si="14"/>
        <v>0.49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244422</v>
      </c>
      <c r="D7" s="24">
        <v>46</v>
      </c>
      <c r="E7" s="24">
        <v>1</v>
      </c>
      <c r="F7" s="24">
        <v>0</v>
      </c>
      <c r="G7" s="24">
        <v>1</v>
      </c>
      <c r="H7" s="24" t="s">
        <v>93</v>
      </c>
      <c r="I7" s="24" t="s">
        <v>94</v>
      </c>
      <c r="J7" s="24" t="s">
        <v>95</v>
      </c>
      <c r="K7" s="24" t="s">
        <v>96</v>
      </c>
      <c r="L7" s="24" t="s">
        <v>97</v>
      </c>
      <c r="M7" s="24" t="s">
        <v>98</v>
      </c>
      <c r="N7" s="25" t="s">
        <v>99</v>
      </c>
      <c r="O7" s="25">
        <v>78.05</v>
      </c>
      <c r="P7" s="25">
        <v>100</v>
      </c>
      <c r="Q7" s="25">
        <v>2420</v>
      </c>
      <c r="R7" s="25">
        <v>22910</v>
      </c>
      <c r="S7" s="25">
        <v>41.06</v>
      </c>
      <c r="T7" s="25">
        <v>557.96</v>
      </c>
      <c r="U7" s="25">
        <v>22858</v>
      </c>
      <c r="V7" s="25">
        <v>41.06</v>
      </c>
      <c r="W7" s="25">
        <v>556.70000000000005</v>
      </c>
      <c r="X7" s="25">
        <v>107.12</v>
      </c>
      <c r="Y7" s="25">
        <v>114.56</v>
      </c>
      <c r="Z7" s="25">
        <v>122.33</v>
      </c>
      <c r="AA7" s="25">
        <v>118.33</v>
      </c>
      <c r="AB7" s="25">
        <v>117.46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254.25</v>
      </c>
      <c r="AU7" s="25">
        <v>204.11</v>
      </c>
      <c r="AV7" s="25">
        <v>234.46</v>
      </c>
      <c r="AW7" s="25">
        <v>260.39999999999998</v>
      </c>
      <c r="AX7" s="25">
        <v>278.56</v>
      </c>
      <c r="AY7" s="25">
        <v>369.69</v>
      </c>
      <c r="AZ7" s="25">
        <v>379.08</v>
      </c>
      <c r="BA7" s="25">
        <v>367.55</v>
      </c>
      <c r="BB7" s="25">
        <v>378.56</v>
      </c>
      <c r="BC7" s="25">
        <v>364.46</v>
      </c>
      <c r="BD7" s="25">
        <v>252.29</v>
      </c>
      <c r="BE7" s="25">
        <v>466.98</v>
      </c>
      <c r="BF7" s="25">
        <v>467.62</v>
      </c>
      <c r="BG7" s="25">
        <v>474.8</v>
      </c>
      <c r="BH7" s="25">
        <v>397.66</v>
      </c>
      <c r="BI7" s="25">
        <v>358.56</v>
      </c>
      <c r="BJ7" s="25">
        <v>402.99</v>
      </c>
      <c r="BK7" s="25">
        <v>398.98</v>
      </c>
      <c r="BL7" s="25">
        <v>418.68</v>
      </c>
      <c r="BM7" s="25">
        <v>395.68</v>
      </c>
      <c r="BN7" s="25">
        <v>403.72</v>
      </c>
      <c r="BO7" s="25">
        <v>268.07</v>
      </c>
      <c r="BP7" s="25">
        <v>104.76</v>
      </c>
      <c r="BQ7" s="25">
        <v>110.02</v>
      </c>
      <c r="BR7" s="25">
        <v>109.43</v>
      </c>
      <c r="BS7" s="25">
        <v>116.62</v>
      </c>
      <c r="BT7" s="25">
        <v>117.34</v>
      </c>
      <c r="BU7" s="25">
        <v>98.66</v>
      </c>
      <c r="BV7" s="25">
        <v>98.64</v>
      </c>
      <c r="BW7" s="25">
        <v>94.78</v>
      </c>
      <c r="BX7" s="25">
        <v>97.59</v>
      </c>
      <c r="BY7" s="25">
        <v>92.17</v>
      </c>
      <c r="BZ7" s="25">
        <v>97.47</v>
      </c>
      <c r="CA7" s="25">
        <v>129.16</v>
      </c>
      <c r="CB7" s="25">
        <v>122.72</v>
      </c>
      <c r="CC7" s="25">
        <v>110.84</v>
      </c>
      <c r="CD7" s="25">
        <v>115.2</v>
      </c>
      <c r="CE7" s="25">
        <v>119.63</v>
      </c>
      <c r="CF7" s="25">
        <v>178.59</v>
      </c>
      <c r="CG7" s="25">
        <v>178.92</v>
      </c>
      <c r="CH7" s="25">
        <v>181.3</v>
      </c>
      <c r="CI7" s="25">
        <v>181.71</v>
      </c>
      <c r="CJ7" s="25">
        <v>188.51</v>
      </c>
      <c r="CK7" s="25">
        <v>174.75</v>
      </c>
      <c r="CL7" s="25">
        <v>70.39</v>
      </c>
      <c r="CM7" s="25">
        <v>70.209999999999994</v>
      </c>
      <c r="CN7" s="25">
        <v>71.930000000000007</v>
      </c>
      <c r="CO7" s="25">
        <v>71.58</v>
      </c>
      <c r="CP7" s="25">
        <v>70.209999999999994</v>
      </c>
      <c r="CQ7" s="25">
        <v>55.03</v>
      </c>
      <c r="CR7" s="25">
        <v>55.14</v>
      </c>
      <c r="CS7" s="25">
        <v>55.89</v>
      </c>
      <c r="CT7" s="25">
        <v>55.72</v>
      </c>
      <c r="CU7" s="25">
        <v>55.31</v>
      </c>
      <c r="CV7" s="25">
        <v>59.97</v>
      </c>
      <c r="CW7" s="25">
        <v>85.16</v>
      </c>
      <c r="CX7" s="25">
        <v>84.62</v>
      </c>
      <c r="CY7" s="25">
        <v>84.95</v>
      </c>
      <c r="CZ7" s="25">
        <v>84.18</v>
      </c>
      <c r="DA7" s="25">
        <v>84.01</v>
      </c>
      <c r="DB7" s="25">
        <v>81.900000000000006</v>
      </c>
      <c r="DC7" s="25">
        <v>81.39</v>
      </c>
      <c r="DD7" s="25">
        <v>81.27</v>
      </c>
      <c r="DE7" s="25">
        <v>81.260000000000005</v>
      </c>
      <c r="DF7" s="25">
        <v>80.36</v>
      </c>
      <c r="DG7" s="25">
        <v>89.76</v>
      </c>
      <c r="DH7" s="25">
        <v>34.549999999999997</v>
      </c>
      <c r="DI7" s="25">
        <v>36.51</v>
      </c>
      <c r="DJ7" s="25">
        <v>37.590000000000003</v>
      </c>
      <c r="DK7" s="25">
        <v>38.97</v>
      </c>
      <c r="DL7" s="25">
        <v>40.5</v>
      </c>
      <c r="DM7" s="25">
        <v>48.87</v>
      </c>
      <c r="DN7" s="25">
        <v>49.92</v>
      </c>
      <c r="DO7" s="25">
        <v>50.63</v>
      </c>
      <c r="DP7" s="25">
        <v>51.29</v>
      </c>
      <c r="DQ7" s="25">
        <v>52.2</v>
      </c>
      <c r="DR7" s="25">
        <v>51.51</v>
      </c>
      <c r="DS7" s="25">
        <v>9.32</v>
      </c>
      <c r="DT7" s="25">
        <v>9</v>
      </c>
      <c r="DU7" s="25">
        <v>8.91</v>
      </c>
      <c r="DV7" s="25">
        <v>8.42</v>
      </c>
      <c r="DW7" s="25">
        <v>8.82</v>
      </c>
      <c r="DX7" s="25">
        <v>14.85</v>
      </c>
      <c r="DY7" s="25">
        <v>16.88</v>
      </c>
      <c r="DZ7" s="25">
        <v>18.28</v>
      </c>
      <c r="EA7" s="25">
        <v>19.61</v>
      </c>
      <c r="EB7" s="25">
        <v>20.73</v>
      </c>
      <c r="EC7" s="25">
        <v>23.75</v>
      </c>
      <c r="ED7" s="25">
        <v>0.21</v>
      </c>
      <c r="EE7" s="25">
        <v>0.27</v>
      </c>
      <c r="EF7" s="25">
        <v>0.37</v>
      </c>
      <c r="EG7" s="25">
        <v>0.15</v>
      </c>
      <c r="EH7" s="25">
        <v>0.49</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