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430"/>
  <workbookPr/>
  <mc:AlternateContent xmlns:mc="http://schemas.openxmlformats.org/markup-compatibility/2006">
    <mc:Choice Requires="x15">
      <x15ac:absPath xmlns:x15ac="http://schemas.microsoft.com/office/spreadsheetml/2010/11/ac" url="C:\Users\03022\Desktop\調査　未提出\0202 FW 【依頼：２2(金)〆】公営企業に係る経営比較分析表（令和４年度決算）の分析等について\提出書類\"/>
    </mc:Choice>
  </mc:AlternateContent>
  <xr:revisionPtr revIDLastSave="0" documentId="13_ncr:1_{CF363750-A66F-4D57-BC67-A3628F891A5A}" xr6:coauthVersionLast="47" xr6:coauthVersionMax="47" xr10:uidLastSave="{00000000-0000-0000-0000-000000000000}"/>
  <workbookProtection workbookAlgorithmName="SHA-512" workbookHashValue="n15YcW5zEGn2SPV5P4j/M9vMYhHn2gB+QXK/vFZudzaNDJx5q41MWkGDUm5pDvMQn0J175JD6CE9T2ab0jFqPw==" workbookSaltValue="YLR63Md8HbaDvpp2NqDIIg==" workbookSpinCount="100000" lockStructure="1"/>
  <bookViews>
    <workbookView xWindow="-12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AL8" i="4" s="1"/>
  <c r="R6" i="5"/>
  <c r="AD10" i="4" s="1"/>
  <c r="Q6" i="5"/>
  <c r="W10" i="4" s="1"/>
  <c r="P6" i="5"/>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T10" i="4"/>
  <c r="AL10" i="4"/>
  <c r="P10" i="4"/>
  <c r="I10" i="4"/>
  <c r="B10" i="4"/>
  <c r="P8" i="4"/>
  <c r="I8" i="4"/>
</calcChain>
</file>

<file path=xl/sharedStrings.xml><?xml version="1.0" encoding="utf-8"?>
<sst xmlns="http://schemas.openxmlformats.org/spreadsheetml/2006/main" count="236" uniqueCount="118">
  <si>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</si>
  <si>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</si>
  <si>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</si>
  <si>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</si>
  <si>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</si>
  <si>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</si>
  <si>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</si>
  <si>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</si>
  <si>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</si>
  <si>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</si>
  <si>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</si>
  <si>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</si>
  <si>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</si>
  <si>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</si>
  <si>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</si>
  <si>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</si>
  <si>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</si>
  <si>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</si>
  <si>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</si>
  <si>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</si>
  <si>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</si>
  <si>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</si>
  <si>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</si>
  <si>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</si>
  <si>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</si>
  <si>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</si>
  <si>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</si>
  <si>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</si>
  <si>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</si>
  <si>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</si>
  <si>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</si>
  <si>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</si>
  <si>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</si>
  <si>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</si>
  <si>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</si>
  <si>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</si>
  <si>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</si>
  <si>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</si>
  <si>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</si>
  <si>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</si>
  <si>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</si>
  <si>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</si>
  <si>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</si>
  <si>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</si>
  <si>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</si>
  <si>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</si>
  <si>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</si>
  <si>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</si>
  <si>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</si>
  <si>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</si>
  <si>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</si>
  <si>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</si>
  <si>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</si>
  <si>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</si>
  <si>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</si>
  <si>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</si>
  <si>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</si>
  <si>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</si>
  <si>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</si>
  <si>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</si>
  <si>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</si>
  <si>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</si>
  <si>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</si>
  <si>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</si>
  <si>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</si>
  <si>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</si>
  <si>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</si>
  <si>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</si>
  <si>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</si>
  <si>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</si>
  <si>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</si>
  <si>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</si>
  <si>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</si>
  <si>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</si>
  <si>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</si>
  <si>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</si>
  <si>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</si>
  <si>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</si>
  <si>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</si>
  <si>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</si>
  <si>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</si>
  <si>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</si>
  <si>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</si>
  <si>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</si>
  <si>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</si>
  <si>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</si>
  <si>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</si>
  <si>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</si>
  <si>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</si>
  <si>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</si>
  <si>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</si>
  <si>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</si>
  <si>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</si>
  <si>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</si>
  <si>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</si>
  <si>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</si>
  <si>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</si>
  <si>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木曽岬町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</si>
  <si>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</si>
  <si>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</si>
  <si>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</si>
  <si>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</si>
  <si>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</si>
  <si>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</si>
  <si>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</si>
  <si>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</si>
  <si>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</si>
  <si>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</si>
  <si>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</si>
  <si>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</si>
  <si>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</si>
  <si>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</si>
  <si>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</si>
  <si>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</si>
  <si>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</si>
  <si>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当町の下水道は布設開始から約30年経過しており、ストックマネジメント計画に基づき、計画的な更新が必要である。</t>
    <phoneticPr fontId="4"/>
  </si>
  <si>
    <t>　町内における下水道事業については、完了となっており、今後人口減少が予想される中、施設更新等新たな投資が求められ、統廃合を含めた施設の維持管理及び財源確保が重要な課題である。</t>
    <phoneticPr fontId="4"/>
  </si>
  <si>
    <t>①100％を下回っており、使用料以外（一般会計）の収入に依存している。
④類似団体と比較して低く抑えられている。
⑤類似団体と比較して低い数値で推移しており、使用料以外（一般会計）の収入に依存している割合が高いといえる。
⑥類似団体と比較して高い数値となっている。
⑦類似団体より低い数値で推移している。
⑧100％に近い数値で推移しており、類似団体と比較しても高い数値となっている。
　当町は、汚水処理区域（公共下水道・特定環境保全公共下水道・農業集落排水事業）の整備は完了しており、企業債残高も減少している状況である。
　一方、収益的収支比率や経費回収率から見ると下水道使用料以外の収入に依存している割合が大きいため、令和2年度分からの使用料改定を行った。
　使用料の改定については、令和6年度に再検討を行う予定である。</t>
    <rPh sb="316" eb="317">
      <t>ブン</t>
    </rPh>
    <rPh sb="332" eb="335">
      <t>シヨウリョウ</t>
    </rPh>
    <rPh sb="344" eb="346">
      <t>レイワ</t>
    </rPh>
    <rPh sb="347" eb="349">
      <t>ネンド</t>
    </rPh>
    <rPh sb="350" eb="351">
      <t>サイ</t>
    </rPh>
    <rPh sb="351" eb="353">
      <t>ケントウ</t>
    </rPh>
    <rPh sb="354" eb="355">
      <t>オコナ</t>
    </rPh>
    <rPh sb="356" eb="358">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</si>
</sst>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655-4682-840A-5BE87715AD1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0.13</c:v>
                </c:pt>
                <c:pt idx="1">
                  <c:v>0.15</c:v>
                </c:pt>
                <c:pt idx="2">
                  <c:v>1.65</c:v>
                </c:pt>
                <c:pt idx="3">
                  <c:v>0.14000000000000001</c:v>
                </c:pt>
                <c:pt idx="4">
                  <c:v>0.08</c:v>
                </c:pt>
              </c:numCache>
            </c:numRef>
          </c:val>
          <c:smooth val="0"/>
          <c:extLst>
            <c:ext xmlns:c16="http://schemas.microsoft.com/office/drawing/2014/chart" uri="{C3380CC4-5D6E-409C-BE32-E72D297353CC}">
              <c16:uniqueId val="{00000001-A655-4682-840A-5BE87715AD1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85.17</c:v>
                </c:pt>
                <c:pt idx="1">
                  <c:v>91.94</c:v>
                </c:pt>
                <c:pt idx="2">
                  <c:v>87.7</c:v>
                </c:pt>
                <c:pt idx="3">
                  <c:v>96.47</c:v>
                </c:pt>
                <c:pt idx="4">
                  <c:v>97.27</c:v>
                </c:pt>
              </c:numCache>
            </c:numRef>
          </c:val>
          <c:extLst>
            <c:ext xmlns:c16="http://schemas.microsoft.com/office/drawing/2014/chart" uri="{C3380CC4-5D6E-409C-BE32-E72D297353CC}">
              <c16:uniqueId val="{00000000-F86A-43E8-A792-1A12FE73BD37}"/>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86A-43E8-A792-1A12FE73BD37}"/>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9E4-477C-B1C7-32014351C7C6}"/>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9E4-477C-B1C7-32014351C7C6}"/>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38E-4563-95D7-322D1755CB62}"/>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38E-4563-95D7-322D1755CB62}"/>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4E9-4037-A8E5-385379B8F9A5}"/>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4E9-4037-A8E5-385379B8F9A5}"/>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04E-4534-8AD7-56335FD239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04E-4534-8AD7-56335FD239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quot;-&quot;">
                  <c:v>107.77</c:v>
                </c:pt>
                <c:pt idx="1">
                  <c:v>0</c:v>
                </c:pt>
                <c:pt idx="2">
                  <c:v>0</c:v>
                </c:pt>
                <c:pt idx="3">
                  <c:v>0</c:v>
                </c:pt>
                <c:pt idx="4">
                  <c:v>0</c:v>
                </c:pt>
              </c:numCache>
            </c:numRef>
          </c:val>
          <c:extLst>
            <c:ext xmlns:c16="http://schemas.microsoft.com/office/drawing/2014/chart" uri="{C3380CC4-5D6E-409C-BE32-E72D297353CC}">
              <c16:uniqueId val="{00000000-BD8C-44B2-A720-CAAE1E317157}"/>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958.81</c:v>
                </c:pt>
                <c:pt idx="1">
                  <c:v>1001.3</c:v>
                </c:pt>
                <c:pt idx="2">
                  <c:v>1050.51</c:v>
                </c:pt>
                <c:pt idx="3">
                  <c:v>1102.01</c:v>
                </c:pt>
                <c:pt idx="4">
                  <c:v>987.36</c:v>
                </c:pt>
              </c:numCache>
            </c:numRef>
          </c:val>
          <c:smooth val="0"/>
          <c:extLst>
            <c:ext xmlns:c16="http://schemas.microsoft.com/office/drawing/2014/chart" uri="{C3380CC4-5D6E-409C-BE32-E72D297353CC}">
              <c16:uniqueId val="{00000001-BD8C-44B2-A720-CAAE1E317157}"/>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41.55</c:v>
                </c:pt>
                <c:pt idx="1">
                  <c:v>39.729999999999997</c:v>
                </c:pt>
                <c:pt idx="2">
                  <c:v>49.57</c:v>
                </c:pt>
                <c:pt idx="3">
                  <c:v>50.1</c:v>
                </c:pt>
                <c:pt idx="4">
                  <c:v>42.49</c:v>
                </c:pt>
              </c:numCache>
            </c:numRef>
          </c:val>
          <c:extLst>
            <c:ext xmlns:c16="http://schemas.microsoft.com/office/drawing/2014/chart" uri="{C3380CC4-5D6E-409C-BE32-E72D297353CC}">
              <c16:uniqueId val="{00000000-D917-44CE-B0D2-332381650AE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82.88</c:v>
                </c:pt>
                <c:pt idx="1">
                  <c:v>81.88</c:v>
                </c:pt>
                <c:pt idx="2">
                  <c:v>82.65</c:v>
                </c:pt>
                <c:pt idx="3">
                  <c:v>82.55</c:v>
                </c:pt>
                <c:pt idx="4">
                  <c:v>83.55</c:v>
                </c:pt>
              </c:numCache>
            </c:numRef>
          </c:val>
          <c:smooth val="0"/>
          <c:extLst>
            <c:ext xmlns:c16="http://schemas.microsoft.com/office/drawing/2014/chart" uri="{C3380CC4-5D6E-409C-BE32-E72D297353CC}">
              <c16:uniqueId val="{00000001-D917-44CE-B0D2-332381650AE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233.65</c:v>
                </c:pt>
                <c:pt idx="1">
                  <c:v>245.65</c:v>
                </c:pt>
                <c:pt idx="2">
                  <c:v>225.58</c:v>
                </c:pt>
                <c:pt idx="3">
                  <c:v>234.45</c:v>
                </c:pt>
                <c:pt idx="4">
                  <c:v>278.77</c:v>
                </c:pt>
              </c:numCache>
            </c:numRef>
          </c:val>
          <c:extLst>
            <c:ext xmlns:c16="http://schemas.microsoft.com/office/drawing/2014/chart" uri="{C3380CC4-5D6E-409C-BE32-E72D297353CC}">
              <c16:uniqueId val="{00000000-2D4D-49EF-8958-A7D0407C0BA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190.99</c:v>
                </c:pt>
                <c:pt idx="1">
                  <c:v>187.55</c:v>
                </c:pt>
                <c:pt idx="2">
                  <c:v>186.3</c:v>
                </c:pt>
                <c:pt idx="3">
                  <c:v>188.38</c:v>
                </c:pt>
                <c:pt idx="4">
                  <c:v>185.98</c:v>
                </c:pt>
              </c:numCache>
            </c:numRef>
          </c:val>
          <c:smooth val="0"/>
          <c:extLst>
            <c:ext xmlns:c16="http://schemas.microsoft.com/office/drawing/2014/chart" uri="{C3380CC4-5D6E-409C-BE32-E72D297353CC}">
              <c16:uniqueId val="{00000001-2D4D-49EF-8958-A7D0407C0BA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43</c:v>
                </c:pt>
                <c:pt idx="1">
                  <c:v>28.32</c:v>
                </c:pt>
                <c:pt idx="2">
                  <c:v>43.52</c:v>
                </c:pt>
                <c:pt idx="3">
                  <c:v>40.76</c:v>
                </c:pt>
                <c:pt idx="4">
                  <c:v>40.119999999999997</c:v>
                </c:pt>
              </c:numCache>
            </c:numRef>
          </c:val>
          <c:extLst>
            <c:ext xmlns:c16="http://schemas.microsoft.com/office/drawing/2014/chart" uri="{C3380CC4-5D6E-409C-BE32-E72D297353CC}">
              <c16:uniqueId val="{00000000-4C3C-4B57-9EFD-2FBC6A064039}"/>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52.58</c:v>
                </c:pt>
                <c:pt idx="1">
                  <c:v>50.94</c:v>
                </c:pt>
                <c:pt idx="2">
                  <c:v>50.53</c:v>
                </c:pt>
                <c:pt idx="3">
                  <c:v>51.42</c:v>
                </c:pt>
                <c:pt idx="4">
                  <c:v>48.95</c:v>
                </c:pt>
              </c:numCache>
            </c:numRef>
          </c:val>
          <c:smooth val="0"/>
          <c:extLst>
            <c:ext xmlns:c16="http://schemas.microsoft.com/office/drawing/2014/chart" uri="{C3380CC4-5D6E-409C-BE32-E72D297353CC}">
              <c16:uniqueId val="{00000001-4C3C-4B57-9EFD-2FBC6A064039}"/>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99.31</c:v>
                </c:pt>
                <c:pt idx="1">
                  <c:v>99.28</c:v>
                </c:pt>
                <c:pt idx="2">
                  <c:v>99.45</c:v>
                </c:pt>
                <c:pt idx="3">
                  <c:v>99.25</c:v>
                </c:pt>
                <c:pt idx="4">
                  <c:v>98.99</c:v>
                </c:pt>
              </c:numCache>
            </c:numRef>
          </c:val>
          <c:extLst>
            <c:ext xmlns:c16="http://schemas.microsoft.com/office/drawing/2014/chart" uri="{C3380CC4-5D6E-409C-BE32-E72D297353CC}">
              <c16:uniqueId val="{00000000-9FBF-426B-A013-4C3191D45EB7}"/>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83.02</c:v>
                </c:pt>
                <c:pt idx="1">
                  <c:v>82.55</c:v>
                </c:pt>
                <c:pt idx="2">
                  <c:v>82.08</c:v>
                </c:pt>
                <c:pt idx="3">
                  <c:v>81.34</c:v>
                </c:pt>
                <c:pt idx="4">
                  <c:v>81.14</c:v>
                </c:pt>
              </c:numCache>
            </c:numRef>
          </c:val>
          <c:smooth val="0"/>
          <c:extLst>
            <c:ext xmlns:c16="http://schemas.microsoft.com/office/drawing/2014/chart" uri="{C3380CC4-5D6E-409C-BE32-E72D297353CC}">
              <c16:uniqueId val="{00000001-9FBF-426B-A013-4C3191D45EB7}"/>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10" zoomScale="85" zoomScaleNormal="85" workbookViewId="0">
      <selection activeCell="BG37" sqref="BG37"/>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15">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15">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30" t="str">
        <f>データ!H6</f>
        <v>三重県　木曽岬町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15">
      <c r="A8" s="2"/>
      <c r="B8" s="40" t="str">
        <f>データ!I6</f>
        <v>法非適用</v>
      </c>
      <c r="C8" s="40"/>
      <c r="D8" s="40"/>
      <c r="E8" s="40"/>
      <c r="F8" s="40"/>
      <c r="G8" s="40"/>
      <c r="H8" s="40"/>
      <c r="I8" s="40" t="str">
        <f>データ!J6</f>
        <v>下水道事業</v>
      </c>
      <c r="J8" s="40"/>
      <c r="K8" s="40"/>
      <c r="L8" s="40"/>
      <c r="M8" s="40"/>
      <c r="N8" s="40"/>
      <c r="O8" s="40"/>
      <c r="P8" s="40" t="str">
        <f>データ!K6</f>
        <v>公共下水道</v>
      </c>
      <c r="Q8" s="40"/>
      <c r="R8" s="40"/>
      <c r="S8" s="40"/>
      <c r="T8" s="40"/>
      <c r="U8" s="40"/>
      <c r="V8" s="40"/>
      <c r="W8" s="40" t="str">
        <f>データ!L6</f>
        <v>Cc2</v>
      </c>
      <c r="X8" s="40"/>
      <c r="Y8" s="40"/>
      <c r="Z8" s="40"/>
      <c r="AA8" s="40"/>
      <c r="AB8" s="40"/>
      <c r="AC8" s="40"/>
      <c r="AD8" s="41" t="str">
        <f>データ!$M$6</f>
        <v>非設置</v>
      </c>
      <c r="AE8" s="41"/>
      <c r="AF8" s="41"/>
      <c r="AG8" s="41"/>
      <c r="AH8" s="41"/>
      <c r="AI8" s="41"/>
      <c r="AJ8" s="41"/>
      <c r="AK8" s="3"/>
      <c r="AL8" s="42">
        <f>データ!S6</f>
        <v>5994</v>
      </c>
      <c r="AM8" s="42"/>
      <c r="AN8" s="42"/>
      <c r="AO8" s="42"/>
      <c r="AP8" s="42"/>
      <c r="AQ8" s="42"/>
      <c r="AR8" s="42"/>
      <c r="AS8" s="42"/>
      <c r="AT8" s="35">
        <f>データ!T6</f>
        <v>15.74</v>
      </c>
      <c r="AU8" s="35"/>
      <c r="AV8" s="35"/>
      <c r="AW8" s="35"/>
      <c r="AX8" s="35"/>
      <c r="AY8" s="35"/>
      <c r="AZ8" s="35"/>
      <c r="BA8" s="35"/>
      <c r="BB8" s="35">
        <f>データ!U6</f>
        <v>380.81</v>
      </c>
      <c r="BC8" s="35"/>
      <c r="BD8" s="35"/>
      <c r="BE8" s="35"/>
      <c r="BF8" s="35"/>
      <c r="BG8" s="35"/>
      <c r="BH8" s="35"/>
      <c r="BI8" s="35"/>
      <c r="BJ8" s="3"/>
      <c r="BK8" s="3"/>
      <c r="BL8" s="36" t="s">
        <v>10</v>
      </c>
      <c r="BM8" s="37"/>
      <c r="BN8" s="38" t="s">
        <v>11</v>
      </c>
      <c r="BO8" s="38"/>
      <c r="BP8" s="38"/>
      <c r="BQ8" s="38"/>
      <c r="BR8" s="38"/>
      <c r="BS8" s="38"/>
      <c r="BT8" s="38"/>
      <c r="BU8" s="38"/>
      <c r="BV8" s="38"/>
      <c r="BW8" s="38"/>
      <c r="BX8" s="38"/>
      <c r="BY8" s="39"/>
    </row>
    <row r="9" spans="1:78" ht="18.75" customHeight="1" x14ac:dyDescent="0.15">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15">
      <c r="A10" s="2"/>
      <c r="B10" s="35" t="str">
        <f>データ!N6</f>
        <v>-</v>
      </c>
      <c r="C10" s="35"/>
      <c r="D10" s="35"/>
      <c r="E10" s="35"/>
      <c r="F10" s="35"/>
      <c r="G10" s="35"/>
      <c r="H10" s="35"/>
      <c r="I10" s="35" t="str">
        <f>データ!O6</f>
        <v>該当数値なし</v>
      </c>
      <c r="J10" s="35"/>
      <c r="K10" s="35"/>
      <c r="L10" s="35"/>
      <c r="M10" s="35"/>
      <c r="N10" s="35"/>
      <c r="O10" s="35"/>
      <c r="P10" s="35">
        <f>データ!P6</f>
        <v>64.58</v>
      </c>
      <c r="Q10" s="35"/>
      <c r="R10" s="35"/>
      <c r="S10" s="35"/>
      <c r="T10" s="35"/>
      <c r="U10" s="35"/>
      <c r="V10" s="35"/>
      <c r="W10" s="35">
        <f>データ!Q6</f>
        <v>98.85</v>
      </c>
      <c r="X10" s="35"/>
      <c r="Y10" s="35"/>
      <c r="Z10" s="35"/>
      <c r="AA10" s="35"/>
      <c r="AB10" s="35"/>
      <c r="AC10" s="35"/>
      <c r="AD10" s="42">
        <f>データ!R6</f>
        <v>2002</v>
      </c>
      <c r="AE10" s="42"/>
      <c r="AF10" s="42"/>
      <c r="AG10" s="42"/>
      <c r="AH10" s="42"/>
      <c r="AI10" s="42"/>
      <c r="AJ10" s="42"/>
      <c r="AK10" s="2"/>
      <c r="AL10" s="42">
        <f>データ!V6</f>
        <v>3843</v>
      </c>
      <c r="AM10" s="42"/>
      <c r="AN10" s="42"/>
      <c r="AO10" s="42"/>
      <c r="AP10" s="42"/>
      <c r="AQ10" s="42"/>
      <c r="AR10" s="42"/>
      <c r="AS10" s="42"/>
      <c r="AT10" s="35">
        <f>データ!W6</f>
        <v>1.1299999999999999</v>
      </c>
      <c r="AU10" s="35"/>
      <c r="AV10" s="35"/>
      <c r="AW10" s="35"/>
      <c r="AX10" s="35"/>
      <c r="AY10" s="35"/>
      <c r="AZ10" s="35"/>
      <c r="BA10" s="35"/>
      <c r="BB10" s="35">
        <f>データ!X6</f>
        <v>3400.88</v>
      </c>
      <c r="BC10" s="35"/>
      <c r="BD10" s="35"/>
      <c r="BE10" s="35"/>
      <c r="BF10" s="35"/>
      <c r="BG10" s="35"/>
      <c r="BH10" s="35"/>
      <c r="BI10" s="35"/>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15">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117</v>
      </c>
      <c r="BM16" s="66"/>
      <c r="BN16" s="66"/>
      <c r="BO16" s="66"/>
      <c r="BP16" s="66"/>
      <c r="BQ16" s="66"/>
      <c r="BR16" s="66"/>
      <c r="BS16" s="66"/>
      <c r="BT16" s="66"/>
      <c r="BU16" s="66"/>
      <c r="BV16" s="66"/>
      <c r="BW16" s="66"/>
      <c r="BX16" s="66"/>
      <c r="BY16" s="66"/>
      <c r="BZ16" s="67"/>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115</v>
      </c>
      <c r="BM47" s="66"/>
      <c r="BN47" s="66"/>
      <c r="BO47" s="66"/>
      <c r="BP47" s="66"/>
      <c r="BQ47" s="66"/>
      <c r="BR47" s="66"/>
      <c r="BS47" s="66"/>
      <c r="BT47" s="66"/>
      <c r="BU47" s="66"/>
      <c r="BV47" s="66"/>
      <c r="BW47" s="66"/>
      <c r="BX47" s="66"/>
      <c r="BY47" s="66"/>
      <c r="BZ47" s="67"/>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15">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15">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116</v>
      </c>
      <c r="BM66" s="66"/>
      <c r="BN66" s="66"/>
      <c r="BO66" s="66"/>
      <c r="BP66" s="66"/>
      <c r="BQ66" s="66"/>
      <c r="BR66" s="66"/>
      <c r="BS66" s="66"/>
      <c r="BT66" s="66"/>
      <c r="BU66" s="66"/>
      <c r="BV66" s="66"/>
      <c r="BW66" s="66"/>
      <c r="BX66" s="66"/>
      <c r="BY66" s="66"/>
      <c r="BZ66" s="67"/>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15">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44</v>
      </c>
      <c r="H86" s="12" t="str">
        <f>データ!BP6</f>
        <v>【652.82】</v>
      </c>
      <c r="I86" s="12" t="str">
        <f>データ!CA6</f>
        <v>【97.61】</v>
      </c>
      <c r="J86" s="12" t="str">
        <f>データ!CL6</f>
        <v>【138.29】</v>
      </c>
      <c r="K86" s="12" t="str">
        <f>データ!CW6</f>
        <v>【59.10】</v>
      </c>
      <c r="L86" s="12" t="str">
        <f>データ!DH6</f>
        <v>【95.82】</v>
      </c>
      <c r="M86" s="12" t="s">
        <v>44</v>
      </c>
      <c r="N86" s="12" t="s">
        <v>44</v>
      </c>
      <c r="O86" s="12" t="str">
        <f>データ!EO6</f>
        <v>【0.23】</v>
      </c>
    </row>
  </sheetData>
  <sheetProtection algorithmName="SHA-512" hashValue="SchQBDMlc/Es1lyWH6TKQdB4OTZ11+kFESQcwEUIk10Cj+nvlCKvrNez67syjJa1ZFdxODaerjq0gIELY8rc9Q==" saltValue="cXG9Bmidz+bzOY6Pz10aoA=="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3" t="s">
        <v>54</v>
      </c>
      <c r="I3" s="74"/>
      <c r="J3" s="74"/>
      <c r="K3" s="74"/>
      <c r="L3" s="74"/>
      <c r="M3" s="74"/>
      <c r="N3" s="74"/>
      <c r="O3" s="74"/>
      <c r="P3" s="74"/>
      <c r="Q3" s="74"/>
      <c r="R3" s="74"/>
      <c r="S3" s="74"/>
      <c r="T3" s="74"/>
      <c r="U3" s="74"/>
      <c r="V3" s="74"/>
      <c r="W3" s="74"/>
      <c r="X3" s="75"/>
      <c r="Y3" s="79" t="s">
        <v>55</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2022</v>
      </c>
      <c r="C6" s="19">
        <f t="shared" ref="C6:X6" si="3">C7</f>
        <v>243035</v>
      </c>
      <c r="D6" s="19">
        <f t="shared" si="3"/>
        <v>47</v>
      </c>
      <c r="E6" s="19">
        <f t="shared" si="3"/>
        <v>17</v>
      </c>
      <c r="F6" s="19">
        <f t="shared" si="3"/>
        <v>1</v>
      </c>
      <c r="G6" s="19">
        <f t="shared" si="3"/>
        <v>0</v>
      </c>
      <c r="H6" s="19" t="str">
        <f t="shared" si="3"/>
        <v>三重県　木曽岬町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64.58</v>
      </c>
      <c r="Q6" s="20">
        <f t="shared" si="3"/>
        <v>98.85</v>
      </c>
      <c r="R6" s="20">
        <f t="shared" si="3"/>
        <v>2002</v>
      </c>
      <c r="S6" s="20">
        <f t="shared" si="3"/>
        <v>5994</v>
      </c>
      <c r="T6" s="20">
        <f t="shared" si="3"/>
        <v>15.74</v>
      </c>
      <c r="U6" s="20">
        <f t="shared" si="3"/>
        <v>380.81</v>
      </c>
      <c r="V6" s="20">
        <f t="shared" si="3"/>
        <v>3843</v>
      </c>
      <c r="W6" s="20">
        <f t="shared" si="3"/>
        <v>1.1299999999999999</v>
      </c>
      <c r="X6" s="20">
        <f t="shared" si="3"/>
        <v>3400.88</v>
      </c>
      <c r="Y6" s="21">
        <f>IF(Y7="",NA(),Y7)</f>
        <v>85.17</v>
      </c>
      <c r="Z6" s="21">
        <f t="shared" ref="Z6:AH6" si="4">IF(Z7="",NA(),Z7)</f>
        <v>91.94</v>
      </c>
      <c r="AA6" s="21">
        <f t="shared" si="4"/>
        <v>87.7</v>
      </c>
      <c r="AB6" s="21">
        <f t="shared" si="4"/>
        <v>96.47</v>
      </c>
      <c r="AC6" s="21">
        <f t="shared" si="4"/>
        <v>97.27</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107.77</v>
      </c>
      <c r="BG6" s="20">
        <f t="shared" ref="BG6:BO6" si="7">IF(BG7="",NA(),BG7)</f>
        <v>0</v>
      </c>
      <c r="BH6" s="20">
        <f t="shared" si="7"/>
        <v>0</v>
      </c>
      <c r="BI6" s="20">
        <f t="shared" si="7"/>
        <v>0</v>
      </c>
      <c r="BJ6" s="20">
        <f t="shared" si="7"/>
        <v>0</v>
      </c>
      <c r="BK6" s="21">
        <f t="shared" si="7"/>
        <v>958.81</v>
      </c>
      <c r="BL6" s="21">
        <f t="shared" si="7"/>
        <v>1001.3</v>
      </c>
      <c r="BM6" s="21">
        <f t="shared" si="7"/>
        <v>1050.51</v>
      </c>
      <c r="BN6" s="21">
        <f t="shared" si="7"/>
        <v>1102.01</v>
      </c>
      <c r="BO6" s="21">
        <f t="shared" si="7"/>
        <v>987.36</v>
      </c>
      <c r="BP6" s="20" t="str">
        <f>IF(BP7="","",IF(BP7="-","【-】","【"&amp;SUBSTITUTE(TEXT(BP7,"#,##0.00"),"-","△")&amp;"】"))</f>
        <v>【652.82】</v>
      </c>
      <c r="BQ6" s="21">
        <f>IF(BQ7="",NA(),BQ7)</f>
        <v>41.55</v>
      </c>
      <c r="BR6" s="21">
        <f t="shared" ref="BR6:BZ6" si="8">IF(BR7="",NA(),BR7)</f>
        <v>39.729999999999997</v>
      </c>
      <c r="BS6" s="21">
        <f t="shared" si="8"/>
        <v>49.57</v>
      </c>
      <c r="BT6" s="21">
        <f t="shared" si="8"/>
        <v>50.1</v>
      </c>
      <c r="BU6" s="21">
        <f t="shared" si="8"/>
        <v>42.49</v>
      </c>
      <c r="BV6" s="21">
        <f t="shared" si="8"/>
        <v>82.88</v>
      </c>
      <c r="BW6" s="21">
        <f t="shared" si="8"/>
        <v>81.88</v>
      </c>
      <c r="BX6" s="21">
        <f t="shared" si="8"/>
        <v>82.65</v>
      </c>
      <c r="BY6" s="21">
        <f t="shared" si="8"/>
        <v>82.55</v>
      </c>
      <c r="BZ6" s="21">
        <f t="shared" si="8"/>
        <v>83.55</v>
      </c>
      <c r="CA6" s="20" t="str">
        <f>IF(CA7="","",IF(CA7="-","【-】","【"&amp;SUBSTITUTE(TEXT(CA7,"#,##0.00"),"-","△")&amp;"】"))</f>
        <v>【97.61】</v>
      </c>
      <c r="CB6" s="21">
        <f>IF(CB7="",NA(),CB7)</f>
        <v>233.65</v>
      </c>
      <c r="CC6" s="21">
        <f t="shared" ref="CC6:CK6" si="9">IF(CC7="",NA(),CC7)</f>
        <v>245.65</v>
      </c>
      <c r="CD6" s="21">
        <f t="shared" si="9"/>
        <v>225.58</v>
      </c>
      <c r="CE6" s="21">
        <f t="shared" si="9"/>
        <v>234.45</v>
      </c>
      <c r="CF6" s="21">
        <f t="shared" si="9"/>
        <v>278.77</v>
      </c>
      <c r="CG6" s="21">
        <f t="shared" si="9"/>
        <v>190.99</v>
      </c>
      <c r="CH6" s="21">
        <f t="shared" si="9"/>
        <v>187.55</v>
      </c>
      <c r="CI6" s="21">
        <f t="shared" si="9"/>
        <v>186.3</v>
      </c>
      <c r="CJ6" s="21">
        <f t="shared" si="9"/>
        <v>188.38</v>
      </c>
      <c r="CK6" s="21">
        <f t="shared" si="9"/>
        <v>185.98</v>
      </c>
      <c r="CL6" s="20" t="str">
        <f>IF(CL7="","",IF(CL7="-","【-】","【"&amp;SUBSTITUTE(TEXT(CL7,"#,##0.00"),"-","△")&amp;"】"))</f>
        <v>【138.29】</v>
      </c>
      <c r="CM6" s="21">
        <f>IF(CM7="",NA(),CM7)</f>
        <v>43</v>
      </c>
      <c r="CN6" s="21">
        <f t="shared" ref="CN6:CV6" si="10">IF(CN7="",NA(),CN7)</f>
        <v>28.32</v>
      </c>
      <c r="CO6" s="21">
        <f t="shared" si="10"/>
        <v>43.52</v>
      </c>
      <c r="CP6" s="21">
        <f t="shared" si="10"/>
        <v>40.76</v>
      </c>
      <c r="CQ6" s="21">
        <f t="shared" si="10"/>
        <v>40.119999999999997</v>
      </c>
      <c r="CR6" s="21">
        <f t="shared" si="10"/>
        <v>52.58</v>
      </c>
      <c r="CS6" s="21">
        <f t="shared" si="10"/>
        <v>50.94</v>
      </c>
      <c r="CT6" s="21">
        <f t="shared" si="10"/>
        <v>50.53</v>
      </c>
      <c r="CU6" s="21">
        <f t="shared" si="10"/>
        <v>51.42</v>
      </c>
      <c r="CV6" s="21">
        <f t="shared" si="10"/>
        <v>48.95</v>
      </c>
      <c r="CW6" s="20" t="str">
        <f>IF(CW7="","",IF(CW7="-","【-】","【"&amp;SUBSTITUTE(TEXT(CW7,"#,##0.00"),"-","△")&amp;"】"))</f>
        <v>【59.10】</v>
      </c>
      <c r="CX6" s="21">
        <f>IF(CX7="",NA(),CX7)</f>
        <v>99.31</v>
      </c>
      <c r="CY6" s="21">
        <f t="shared" ref="CY6:DG6" si="11">IF(CY7="",NA(),CY7)</f>
        <v>99.28</v>
      </c>
      <c r="CZ6" s="21">
        <f t="shared" si="11"/>
        <v>99.45</v>
      </c>
      <c r="DA6" s="21">
        <f t="shared" si="11"/>
        <v>99.25</v>
      </c>
      <c r="DB6" s="21">
        <f t="shared" si="11"/>
        <v>98.99</v>
      </c>
      <c r="DC6" s="21">
        <f t="shared" si="11"/>
        <v>83.02</v>
      </c>
      <c r="DD6" s="21">
        <f t="shared" si="11"/>
        <v>82.55</v>
      </c>
      <c r="DE6" s="21">
        <f t="shared" si="11"/>
        <v>82.08</v>
      </c>
      <c r="DF6" s="21">
        <f t="shared" si="11"/>
        <v>81.34</v>
      </c>
      <c r="DG6" s="21">
        <f t="shared" si="11"/>
        <v>81.14</v>
      </c>
      <c r="DH6" s="20" t="str">
        <f>IF(DH7="","",IF(DH7="-","【-】","【"&amp;SUBSTITUTE(TEXT(DH7,"#,##0.00"),"-","△")&amp;"】"))</f>
        <v>【95.82】</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0.13</v>
      </c>
      <c r="EK6" s="21">
        <f t="shared" si="14"/>
        <v>0.15</v>
      </c>
      <c r="EL6" s="21">
        <f t="shared" si="14"/>
        <v>1.65</v>
      </c>
      <c r="EM6" s="21">
        <f t="shared" si="14"/>
        <v>0.14000000000000001</v>
      </c>
      <c r="EN6" s="21">
        <f t="shared" si="14"/>
        <v>0.08</v>
      </c>
      <c r="EO6" s="20" t="str">
        <f>IF(EO7="","",IF(EO7="-","【-】","【"&amp;SUBSTITUTE(TEXT(EO7,"#,##0.00"),"-","△")&amp;"】"))</f>
        <v>【0.23】</v>
      </c>
    </row>
    <row r="7" spans="1:145" s="22" customFormat="1" x14ac:dyDescent="0.15">
      <c r="A7" s="14"/>
      <c r="B7" s="23">
        <v>2022</v>
      </c>
      <c r="C7" s="23">
        <v>243035</v>
      </c>
      <c r="D7" s="23">
        <v>47</v>
      </c>
      <c r="E7" s="23">
        <v>17</v>
      </c>
      <c r="F7" s="23">
        <v>1</v>
      </c>
      <c r="G7" s="23">
        <v>0</v>
      </c>
      <c r="H7" s="23" t="s">
        <v>97</v>
      </c>
      <c r="I7" s="23" t="s">
        <v>98</v>
      </c>
      <c r="J7" s="23" t="s">
        <v>99</v>
      </c>
      <c r="K7" s="23" t="s">
        <v>100</v>
      </c>
      <c r="L7" s="23" t="s">
        <v>101</v>
      </c>
      <c r="M7" s="23" t="s">
        <v>102</v>
      </c>
      <c r="N7" s="24" t="s">
        <v>103</v>
      </c>
      <c r="O7" s="24" t="s">
        <v>104</v>
      </c>
      <c r="P7" s="24">
        <v>64.58</v>
      </c>
      <c r="Q7" s="24">
        <v>98.85</v>
      </c>
      <c r="R7" s="24">
        <v>2002</v>
      </c>
      <c r="S7" s="24">
        <v>5994</v>
      </c>
      <c r="T7" s="24">
        <v>15.74</v>
      </c>
      <c r="U7" s="24">
        <v>380.81</v>
      </c>
      <c r="V7" s="24">
        <v>3843</v>
      </c>
      <c r="W7" s="24">
        <v>1.1299999999999999</v>
      </c>
      <c r="X7" s="24">
        <v>3400.88</v>
      </c>
      <c r="Y7" s="24">
        <v>85.17</v>
      </c>
      <c r="Z7" s="24">
        <v>91.94</v>
      </c>
      <c r="AA7" s="24">
        <v>87.7</v>
      </c>
      <c r="AB7" s="24">
        <v>96.47</v>
      </c>
      <c r="AC7" s="24">
        <v>97.27</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107.77</v>
      </c>
      <c r="BG7" s="24">
        <v>0</v>
      </c>
      <c r="BH7" s="24">
        <v>0</v>
      </c>
      <c r="BI7" s="24">
        <v>0</v>
      </c>
      <c r="BJ7" s="24">
        <v>0</v>
      </c>
      <c r="BK7" s="24">
        <v>958.81</v>
      </c>
      <c r="BL7" s="24">
        <v>1001.3</v>
      </c>
      <c r="BM7" s="24">
        <v>1050.51</v>
      </c>
      <c r="BN7" s="24">
        <v>1102.01</v>
      </c>
      <c r="BO7" s="24">
        <v>987.36</v>
      </c>
      <c r="BP7" s="24">
        <v>652.82000000000005</v>
      </c>
      <c r="BQ7" s="24">
        <v>41.55</v>
      </c>
      <c r="BR7" s="24">
        <v>39.729999999999997</v>
      </c>
      <c r="BS7" s="24">
        <v>49.57</v>
      </c>
      <c r="BT7" s="24">
        <v>50.1</v>
      </c>
      <c r="BU7" s="24">
        <v>42.49</v>
      </c>
      <c r="BV7" s="24">
        <v>82.88</v>
      </c>
      <c r="BW7" s="24">
        <v>81.88</v>
      </c>
      <c r="BX7" s="24">
        <v>82.65</v>
      </c>
      <c r="BY7" s="24">
        <v>82.55</v>
      </c>
      <c r="BZ7" s="24">
        <v>83.55</v>
      </c>
      <c r="CA7" s="24">
        <v>97.61</v>
      </c>
      <c r="CB7" s="24">
        <v>233.65</v>
      </c>
      <c r="CC7" s="24">
        <v>245.65</v>
      </c>
      <c r="CD7" s="24">
        <v>225.58</v>
      </c>
      <c r="CE7" s="24">
        <v>234.45</v>
      </c>
      <c r="CF7" s="24">
        <v>278.77</v>
      </c>
      <c r="CG7" s="24">
        <v>190.99</v>
      </c>
      <c r="CH7" s="24">
        <v>187.55</v>
      </c>
      <c r="CI7" s="24">
        <v>186.3</v>
      </c>
      <c r="CJ7" s="24">
        <v>188.38</v>
      </c>
      <c r="CK7" s="24">
        <v>185.98</v>
      </c>
      <c r="CL7" s="24">
        <v>138.29</v>
      </c>
      <c r="CM7" s="24">
        <v>43</v>
      </c>
      <c r="CN7" s="24">
        <v>28.32</v>
      </c>
      <c r="CO7" s="24">
        <v>43.52</v>
      </c>
      <c r="CP7" s="24">
        <v>40.76</v>
      </c>
      <c r="CQ7" s="24">
        <v>40.119999999999997</v>
      </c>
      <c r="CR7" s="24">
        <v>52.58</v>
      </c>
      <c r="CS7" s="24">
        <v>50.94</v>
      </c>
      <c r="CT7" s="24">
        <v>50.53</v>
      </c>
      <c r="CU7" s="24">
        <v>51.42</v>
      </c>
      <c r="CV7" s="24">
        <v>48.95</v>
      </c>
      <c r="CW7" s="24">
        <v>59.1</v>
      </c>
      <c r="CX7" s="24">
        <v>99.31</v>
      </c>
      <c r="CY7" s="24">
        <v>99.28</v>
      </c>
      <c r="CZ7" s="24">
        <v>99.45</v>
      </c>
      <c r="DA7" s="24">
        <v>99.25</v>
      </c>
      <c r="DB7" s="24">
        <v>98.99</v>
      </c>
      <c r="DC7" s="24">
        <v>83.02</v>
      </c>
      <c r="DD7" s="24">
        <v>82.55</v>
      </c>
      <c r="DE7" s="24">
        <v>82.08</v>
      </c>
      <c r="DF7" s="24">
        <v>81.34</v>
      </c>
      <c r="DG7" s="24">
        <v>81.14</v>
      </c>
      <c r="DH7" s="24">
        <v>95.82</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0.13</v>
      </c>
      <c r="EK7" s="24">
        <v>0.15</v>
      </c>
      <c r="EL7" s="24">
        <v>1.65</v>
      </c>
      <c r="EM7" s="24">
        <v>0.14000000000000001</v>
      </c>
      <c r="EN7" s="24">
        <v>0.08</v>
      </c>
      <c r="EO7" s="24">
        <v>0.23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110</v>
      </c>
    </row>
    <row r="12" spans="1:145" x14ac:dyDescent="0.15">
      <c r="B12">
        <v>1</v>
      </c>
      <c r="C12">
        <v>1</v>
      </c>
      <c r="D12">
        <v>2</v>
      </c>
      <c r="E12">
        <v>3</v>
      </c>
      <c r="F12">
        <v>4</v>
      </c>
      <c r="G12" t="s">
        <v>111</v>
      </c>
    </row>
    <row r="13" spans="1:145" x14ac:dyDescent="0.15">
      <c r="B13" t="s">
        <v>112</v>
      </c>
      <c r="C13" t="s">
        <v>113</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