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terao-keiichi\Desktop\【経営比較分析表】2022_242152_47_140\"/>
    </mc:Choice>
  </mc:AlternateContent>
  <xr:revisionPtr revIDLastSave="0" documentId="13_ncr:1_{6DCB218A-D436-4815-9D15-F8A2D4744D49}" xr6:coauthVersionLast="36" xr6:coauthVersionMax="36" xr10:uidLastSave="{00000000-0000-0000-0000-000000000000}"/>
  <workbookProtection workbookAlgorithmName="SHA-512" workbookHashValue="48AzY/aDCVvxFotGjLFBJT0GapYTxDprz93Aqfcu7wX8M1bMJgA3EEFW3zqTxPHG17uqcxUEK66Fe6rmJt+rEQ==" workbookSaltValue="FQBMR4DsERa5Wzxlj6oN3A==" workbookSpinCount="100000" lockStructure="1"/>
  <bookViews>
    <workbookView xWindow="0" yWindow="0" windowWidth="15360" windowHeight="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MI78" i="4" s="1"/>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B8" i="4"/>
  <c r="MI76" i="4" l="1"/>
  <c r="HJ51" i="4"/>
  <c r="MA30" i="4"/>
  <c r="BZ76" i="4"/>
  <c r="IT76" i="4"/>
  <c r="CS51" i="4"/>
  <c r="HJ30" i="4"/>
  <c r="MA51" i="4"/>
  <c r="CS30" i="4"/>
  <c r="C11" i="5"/>
  <c r="D11" i="5"/>
  <c r="E11" i="5"/>
  <c r="B11" i="5"/>
  <c r="BK76" i="4" l="1"/>
  <c r="LH51" i="4"/>
  <c r="GQ30" i="4"/>
  <c r="BZ30" i="4"/>
  <c r="LT76" i="4"/>
  <c r="GQ51" i="4"/>
  <c r="LH30" i="4"/>
  <c r="IE76" i="4"/>
  <c r="BZ51" i="4"/>
  <c r="FX30" i="4"/>
  <c r="BG30" i="4"/>
  <c r="FX51" i="4"/>
  <c r="AV76" i="4"/>
  <c r="KO51" i="4"/>
  <c r="HP76" i="4"/>
  <c r="LE76" i="4"/>
  <c r="KO30" i="4"/>
  <c r="BG51" i="4"/>
  <c r="HA76" i="4"/>
  <c r="AN51" i="4"/>
  <c r="FE30" i="4"/>
  <c r="AN30" i="4"/>
  <c r="AG76" i="4"/>
  <c r="KP76" i="4"/>
  <c r="FE51" i="4"/>
  <c r="JV51" i="4"/>
  <c r="JV30" i="4"/>
  <c r="KA76" i="4"/>
  <c r="EL51" i="4"/>
  <c r="JC30" i="4"/>
  <c r="U30" i="4"/>
  <c r="JC51" i="4"/>
  <c r="GL76" i="4"/>
  <c r="U51" i="4"/>
  <c r="EL30" i="4"/>
  <c r="R76" i="4"/>
</calcChain>
</file>

<file path=xl/sharedStrings.xml><?xml version="1.0" encoding="utf-8"?>
<sst xmlns="http://schemas.openxmlformats.org/spreadsheetml/2006/main" count="306" uniqueCount="144">
  <si>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</si>
  <si>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</si>
  <si>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</si>
  <si>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</si>
  <si>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</si>
  <si>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</si>
  <si>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</si>
  <si>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</si>
  <si>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</si>
  <si>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</si>
  <si>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</si>
  <si>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</si>
  <si>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</si>
  <si>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</si>
  <si>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</si>
  <si>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</si>
  <si>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</si>
  <si>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</si>
  <si>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</si>
  <si>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</si>
  <si>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</si>
  <si>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</si>
  <si>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</si>
  <si>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</si>
  <si>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</si>
  <si>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</si>
  <si>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</si>
  <si>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</si>
  <si>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</si>
  <si>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</si>
  <si>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</si>
  <si>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</si>
  <si>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</si>
  <si>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</si>
  <si>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</si>
  <si>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</si>
  <si>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</si>
  <si>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</si>
  <si>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</si>
  <si>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</si>
  <si>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</si>
  <si>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</si>
  <si>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</si>
  <si>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</si>
  <si>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</si>
  <si>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</si>
  <si>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</si>
  <si>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</si>
  <si>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</si>
  <si>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</si>
  <si>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</si>
  <si>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</si>
  <si>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</si>
  <si>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</si>
  <si>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</si>
  <si>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</si>
  <si>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</si>
  <si>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</si>
  <si>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</si>
  <si>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</si>
  <si>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</si>
  <si>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</si>
  <si>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</si>
  <si>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</si>
  <si>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</si>
  <si>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</si>
  <si>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</si>
  <si>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</si>
  <si>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</si>
  <si>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</si>
  <si>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</si>
  <si>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</si>
  <si>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</si>
  <si>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</si>
  <si>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</si>
  <si>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</si>
  <si>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</si>
  <si>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</si>
  <si>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</si>
  <si>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</si>
  <si>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</si>
  <si>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</si>
  <si>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</si>
  <si>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</si>
  <si>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</si>
  <si>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</si>
  <si>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</si>
  <si>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</si>
  <si>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</si>
  <si>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</si>
  <si>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</si>
  <si>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</si>
  <si>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</si>
  <si>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</si>
  <si>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</si>
  <si>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</si>
  <si>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</si>
  <si>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</si>
  <si>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</si>
  <si>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</si>
  <si>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</si>
  <si>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</si>
  <si>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</si>
  <si>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</si>
  <si>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</si>
  <si>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</si>
  <si>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</si>
  <si>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</si>
  <si>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</si>
  <si>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</si>
  <si>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</si>
  <si>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</si>
  <si>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</si>
  <si>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</si>
  <si>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</si>
  <si>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</si>
  <si>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</si>
  <si>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</si>
  <si>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</si>
  <si>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</si>
  <si>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</si>
  <si>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</si>
  <si>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</si>
  <si>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志摩市</t>
  </si>
  <si>
    <t>志摩磯部駅前広場西側駐車場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</si>
  <si>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</si>
  <si>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</si>
  <si>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</si>
  <si>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</si>
  <si>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</si>
  <si>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</si>
  <si>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</si>
  <si>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</si>
  <si>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</si>
  <si>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</si>
  <si>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</si>
  <si>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</si>
  <si>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</si>
  <si>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</si>
  <si>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</si>
  <si>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・令和2年10月1日より供用開始し、ゲート式の駐車場管理システムを導入している。
・現状、目立ったトラブルはなく運用できている。</t>
    <phoneticPr fontId="5"/>
  </si>
  <si>
    <t>・令和2年10月1日に供用開始したが、令和2年度および令和3年度は新型コロナウイルス感染症の影響を受け、収入が伸び悩んでいた。令和4年度は、利用が多く、大幅な収入の増となった。
・経費としては駐車場の運営管理業務を業者へ委託しているため、委託料が発生している。
・類似施設の平均より収益等が低い要因は、利用料が1日（24時間）300円としていることが考えられる。
・収益的収支比率は100％未満であるが、当該駐車場の設置された目的が、駅前駐車場利用の混雑緩和および利用者の利便性向上のために設置されたものであり、料金収入の売上向上を目的に設置されたものではない。</t>
    <rPh sb="55" eb="56">
      <t>ノ</t>
    </rPh>
    <rPh sb="57" eb="58">
      <t>ナヤ</t>
    </rPh>
    <rPh sb="63" eb="65">
      <t>レイワ</t>
    </rPh>
    <rPh sb="66" eb="68">
      <t>ネンド</t>
    </rPh>
    <rPh sb="147" eb="149">
      <t>ヨウイン</t>
    </rPh>
    <rPh sb="175" eb="176">
      <t>カンガ</t>
    </rPh>
    <phoneticPr fontId="5"/>
  </si>
  <si>
    <t>・駐車区画（48台分）の利用者は一日平均25台で、駅前であることから電車利用に伴い使用されるケースが多い。
・稼働率は、新型コロナウイルス感染症拡大の影響で低かったと考えられるが、令和4年度は上昇した。今後は利用環境の大きな変化がなければ、利用が進むと考えられる。</t>
    <rPh sb="25" eb="27">
      <t>エキマエ</t>
    </rPh>
    <rPh sb="39" eb="40">
      <t>トモナ</t>
    </rPh>
    <rPh sb="78" eb="79">
      <t>ヒク</t>
    </rPh>
    <rPh sb="83" eb="84">
      <t>カンガ</t>
    </rPh>
    <rPh sb="101" eb="103">
      <t>コンゴ</t>
    </rPh>
    <rPh sb="104" eb="106">
      <t>リヨウ</t>
    </rPh>
    <rPh sb="106" eb="108">
      <t>カンキョウ</t>
    </rPh>
    <rPh sb="109" eb="110">
      <t>オオ</t>
    </rPh>
    <rPh sb="112" eb="114">
      <t>ヘンカ</t>
    </rPh>
    <rPh sb="120" eb="122">
      <t>リヨウ</t>
    </rPh>
    <rPh sb="123" eb="124">
      <t>スス</t>
    </rPh>
    <rPh sb="126" eb="127">
      <t>カンガ</t>
    </rPh>
    <phoneticPr fontId="5"/>
  </si>
  <si>
    <t>・当該駐車場は、時間貸し駐車場で令和2年10月よりゲート式駐車場として供用開始した。利用形態として、電車の利用や駅前の送迎のため利用が多い状況であり、その状況は継続すると推察する。
・令和2年度、令和3年度は新型コロナウイルス感染症拡大のため駅利用の減少から駐車場利用が減少したが、令和4年度は回復傾向にあり、駐車場利用者も増加している。
・令和4年度は稼働率が上向きの傾向であり、管理委託していることから安定的な駐車場運営となると想定している。ただし、稼働率、利用率が上がっても駐車料金の設定を抑えていることから、大きな収益の伸びを期待することはできない。</t>
    <rPh sb="1" eb="3">
      <t>トウガイ</t>
    </rPh>
    <rPh sb="3" eb="6">
      <t>チュウシャジョウ</t>
    </rPh>
    <rPh sb="8" eb="10">
      <t>ジカン</t>
    </rPh>
    <rPh sb="10" eb="11">
      <t>カ</t>
    </rPh>
    <rPh sb="12" eb="15">
      <t>チュウシャジョウ</t>
    </rPh>
    <rPh sb="50" eb="52">
      <t>デンシャ</t>
    </rPh>
    <rPh sb="53" eb="55">
      <t>リヨウ</t>
    </rPh>
    <rPh sb="77" eb="79">
      <t>ジョウキョウ</t>
    </rPh>
    <rPh sb="191" eb="193">
      <t>カンリ</t>
    </rPh>
    <rPh sb="193" eb="195">
      <t>イタク</t>
    </rPh>
    <rPh sb="203" eb="206">
      <t>アンテイテキ</t>
    </rPh>
    <rPh sb="207" eb="209">
      <t>チュウシャ</t>
    </rPh>
    <rPh sb="209" eb="210">
      <t>ジョウ</t>
    </rPh>
    <rPh sb="210" eb="212">
      <t>ウンエイ</t>
    </rPh>
    <rPh sb="216" eb="218">
      <t>ソウテイ</t>
    </rPh>
    <rPh sb="240" eb="242">
      <t>チュウシャ</t>
    </rPh>
    <rPh sb="242" eb="244">
      <t>リョウキン</t>
    </rPh>
    <rPh sb="245" eb="247">
      <t>セッテイ</t>
    </rPh>
    <rPh sb="248" eb="249">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</si>
</sst>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100</c:v>
                </c:pt>
                <c:pt idx="3">
                  <c:v>88</c:v>
                </c:pt>
                <c:pt idx="4">
                  <c:v>88.1</c:v>
                </c:pt>
              </c:numCache>
            </c:numRef>
          </c:val>
          <c:extLst>
            <c:ext xmlns:c16="http://schemas.microsoft.com/office/drawing/2014/chart" uri="{C3380CC4-5D6E-409C-BE32-E72D297353CC}">
              <c16:uniqueId val="{00000000-35A7-45BE-B646-BB75D47DCD7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35A7-45BE-B646-BB75D47DCD7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6D78-4C4B-96D3-609D13F774E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6D78-4C4B-96D3-609D13F774E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388-4637-B478-B6D2B235617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388-4637-B478-B6D2B235617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7F1-49D2-AB7D-B3CA082A8BB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7F1-49D2-AB7D-B3CA082A8BB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90.3</c:v>
                </c:pt>
                <c:pt idx="3">
                  <c:v>36.700000000000003</c:v>
                </c:pt>
                <c:pt idx="4">
                  <c:v>5.3</c:v>
                </c:pt>
              </c:numCache>
            </c:numRef>
          </c:val>
          <c:extLst>
            <c:ext xmlns:c16="http://schemas.microsoft.com/office/drawing/2014/chart" uri="{C3380CC4-5D6E-409C-BE32-E72D297353CC}">
              <c16:uniqueId val="{00000000-1548-4783-AEDC-C337DEED72B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1548-4783-AEDC-C337DEED72B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2406</c:v>
                </c:pt>
                <c:pt idx="3">
                  <c:v>205</c:v>
                </c:pt>
                <c:pt idx="4">
                  <c:v>20</c:v>
                </c:pt>
              </c:numCache>
            </c:numRef>
          </c:val>
          <c:extLst>
            <c:ext xmlns:c16="http://schemas.microsoft.com/office/drawing/2014/chart" uri="{C3380CC4-5D6E-409C-BE32-E72D297353CC}">
              <c16:uniqueId val="{00000000-9611-4666-80EB-DE82DE026B2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9611-4666-80EB-DE82DE026B2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27.1</c:v>
                </c:pt>
                <c:pt idx="3">
                  <c:v>33.299999999999997</c:v>
                </c:pt>
                <c:pt idx="4">
                  <c:v>52.1</c:v>
                </c:pt>
              </c:numCache>
            </c:numRef>
          </c:val>
          <c:extLst>
            <c:ext xmlns:c16="http://schemas.microsoft.com/office/drawing/2014/chart" uri="{C3380CC4-5D6E-409C-BE32-E72D297353CC}">
              <c16:uniqueId val="{00000000-A49C-4C75-B384-4C94CF3027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A49C-4C75-B384-4C94CF3027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-347.2</c:v>
                </c:pt>
                <c:pt idx="3">
                  <c:v>-94.6</c:v>
                </c:pt>
                <c:pt idx="4">
                  <c:v>-20.8</c:v>
                </c:pt>
              </c:numCache>
            </c:numRef>
          </c:val>
          <c:extLst>
            <c:ext xmlns:c16="http://schemas.microsoft.com/office/drawing/2014/chart" uri="{C3380CC4-5D6E-409C-BE32-E72D297353CC}">
              <c16:uniqueId val="{00000000-5124-4795-BF5A-8FC7D764550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5124-4795-BF5A-8FC7D764550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-5618</c:v>
                </c:pt>
                <c:pt idx="3">
                  <c:v>-1613</c:v>
                </c:pt>
                <c:pt idx="4">
                  <c:v>-607</c:v>
                </c:pt>
              </c:numCache>
            </c:numRef>
          </c:val>
          <c:extLst>
            <c:ext xmlns:c16="http://schemas.microsoft.com/office/drawing/2014/chart" uri="{C3380CC4-5D6E-409C-BE32-E72D297353CC}">
              <c16:uniqueId val="{00000000-40C8-4279-AF18-A862F4643B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40C8-4279-AF18-A862F4643B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F8" sqref="NF8:NQ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三重県志摩市　志摩磯部駅前広場西側駐車場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609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88</v>
      </c>
      <c r="CA31" s="98"/>
      <c r="CB31" s="98"/>
      <c r="CC31" s="98"/>
      <c r="CD31" s="98"/>
      <c r="CE31" s="98"/>
      <c r="CF31" s="98"/>
      <c r="CG31" s="98"/>
      <c r="CH31" s="98"/>
      <c r="CI31" s="98"/>
      <c r="CJ31" s="98"/>
      <c r="CK31" s="98"/>
      <c r="CL31" s="98"/>
      <c r="CM31" s="98"/>
      <c r="CN31" s="98"/>
      <c r="CO31" s="98"/>
      <c r="CP31" s="98"/>
      <c r="CQ31" s="98"/>
      <c r="CR31" s="98"/>
      <c r="CS31" s="98">
        <f>データ!AC7</f>
        <v>88.1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90.3</v>
      </c>
      <c r="FY31" s="98"/>
      <c r="FZ31" s="98"/>
      <c r="GA31" s="98"/>
      <c r="GB31" s="98"/>
      <c r="GC31" s="98"/>
      <c r="GD31" s="98"/>
      <c r="GE31" s="98"/>
      <c r="GF31" s="98"/>
      <c r="GG31" s="98"/>
      <c r="GH31" s="98"/>
      <c r="GI31" s="98"/>
      <c r="GJ31" s="98"/>
      <c r="GK31" s="98"/>
      <c r="GL31" s="98"/>
      <c r="GM31" s="98"/>
      <c r="GN31" s="98"/>
      <c r="GO31" s="98"/>
      <c r="GP31" s="98"/>
      <c r="GQ31" s="98">
        <f>データ!AM7</f>
        <v>36.700000000000003</v>
      </c>
      <c r="GR31" s="98"/>
      <c r="GS31" s="98"/>
      <c r="GT31" s="98"/>
      <c r="GU31" s="98"/>
      <c r="GV31" s="98"/>
      <c r="GW31" s="98"/>
      <c r="GX31" s="98"/>
      <c r="GY31" s="98"/>
      <c r="GZ31" s="98"/>
      <c r="HA31" s="98"/>
      <c r="HB31" s="98"/>
      <c r="HC31" s="98"/>
      <c r="HD31" s="98"/>
      <c r="HE31" s="98"/>
      <c r="HF31" s="98"/>
      <c r="HG31" s="98"/>
      <c r="HH31" s="98"/>
      <c r="HI31" s="98"/>
      <c r="HJ31" s="98">
        <f>データ!AN7</f>
        <v>5.3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27.1</v>
      </c>
      <c r="KP31" s="67"/>
      <c r="KQ31" s="67"/>
      <c r="KR31" s="67"/>
      <c r="KS31" s="67"/>
      <c r="KT31" s="67"/>
      <c r="KU31" s="67"/>
      <c r="KV31" s="67"/>
      <c r="KW31" s="67"/>
      <c r="KX31" s="67"/>
      <c r="KY31" s="67"/>
      <c r="KZ31" s="67"/>
      <c r="LA31" s="67"/>
      <c r="LB31" s="67"/>
      <c r="LC31" s="67"/>
      <c r="LD31" s="67"/>
      <c r="LE31" s="67"/>
      <c r="LF31" s="67"/>
      <c r="LG31" s="68"/>
      <c r="LH31" s="66">
        <f>データ!DN7</f>
        <v>33.299999999999997</v>
      </c>
      <c r="LI31" s="67"/>
      <c r="LJ31" s="67"/>
      <c r="LK31" s="67"/>
      <c r="LL31" s="67"/>
      <c r="LM31" s="67"/>
      <c r="LN31" s="67"/>
      <c r="LO31" s="67"/>
      <c r="LP31" s="67"/>
      <c r="LQ31" s="67"/>
      <c r="LR31" s="67"/>
      <c r="LS31" s="67"/>
      <c r="LT31" s="67"/>
      <c r="LU31" s="67"/>
      <c r="LV31" s="67"/>
      <c r="LW31" s="67"/>
      <c r="LX31" s="67"/>
      <c r="LY31" s="67"/>
      <c r="LZ31" s="68"/>
      <c r="MA31" s="66">
        <f>データ!DO7</f>
        <v>52.1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140</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2406</v>
      </c>
      <c r="BH52" s="97"/>
      <c r="BI52" s="97"/>
      <c r="BJ52" s="97"/>
      <c r="BK52" s="97"/>
      <c r="BL52" s="97"/>
      <c r="BM52" s="97"/>
      <c r="BN52" s="97"/>
      <c r="BO52" s="97"/>
      <c r="BP52" s="97"/>
      <c r="BQ52" s="97"/>
      <c r="BR52" s="97"/>
      <c r="BS52" s="97"/>
      <c r="BT52" s="97"/>
      <c r="BU52" s="97"/>
      <c r="BV52" s="97"/>
      <c r="BW52" s="97"/>
      <c r="BX52" s="97"/>
      <c r="BY52" s="97"/>
      <c r="BZ52" s="97">
        <f>データ!AX7</f>
        <v>205</v>
      </c>
      <c r="CA52" s="97"/>
      <c r="CB52" s="97"/>
      <c r="CC52" s="97"/>
      <c r="CD52" s="97"/>
      <c r="CE52" s="97"/>
      <c r="CF52" s="97"/>
      <c r="CG52" s="97"/>
      <c r="CH52" s="97"/>
      <c r="CI52" s="97"/>
      <c r="CJ52" s="97"/>
      <c r="CK52" s="97"/>
      <c r="CL52" s="97"/>
      <c r="CM52" s="97"/>
      <c r="CN52" s="97"/>
      <c r="CO52" s="97"/>
      <c r="CP52" s="97"/>
      <c r="CQ52" s="97"/>
      <c r="CR52" s="97"/>
      <c r="CS52" s="97">
        <f>データ!AY7</f>
        <v>20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-347.2</v>
      </c>
      <c r="FY52" s="98"/>
      <c r="FZ52" s="98"/>
      <c r="GA52" s="98"/>
      <c r="GB52" s="98"/>
      <c r="GC52" s="98"/>
      <c r="GD52" s="98"/>
      <c r="GE52" s="98"/>
      <c r="GF52" s="98"/>
      <c r="GG52" s="98"/>
      <c r="GH52" s="98"/>
      <c r="GI52" s="98"/>
      <c r="GJ52" s="98"/>
      <c r="GK52" s="98"/>
      <c r="GL52" s="98"/>
      <c r="GM52" s="98"/>
      <c r="GN52" s="98"/>
      <c r="GO52" s="98"/>
      <c r="GP52" s="98"/>
      <c r="GQ52" s="98">
        <f>データ!BI7</f>
        <v>-94.6</v>
      </c>
      <c r="GR52" s="98"/>
      <c r="GS52" s="98"/>
      <c r="GT52" s="98"/>
      <c r="GU52" s="98"/>
      <c r="GV52" s="98"/>
      <c r="GW52" s="98"/>
      <c r="GX52" s="98"/>
      <c r="GY52" s="98"/>
      <c r="GZ52" s="98"/>
      <c r="HA52" s="98"/>
      <c r="HB52" s="98"/>
      <c r="HC52" s="98"/>
      <c r="HD52" s="98"/>
      <c r="HE52" s="98"/>
      <c r="HF52" s="98"/>
      <c r="HG52" s="98"/>
      <c r="HH52" s="98"/>
      <c r="HI52" s="98"/>
      <c r="HJ52" s="98">
        <f>データ!BJ7</f>
        <v>-20.8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-5618</v>
      </c>
      <c r="KP52" s="97"/>
      <c r="KQ52" s="97"/>
      <c r="KR52" s="97"/>
      <c r="KS52" s="97"/>
      <c r="KT52" s="97"/>
      <c r="KU52" s="97"/>
      <c r="KV52" s="97"/>
      <c r="KW52" s="97"/>
      <c r="KX52" s="97"/>
      <c r="KY52" s="97"/>
      <c r="KZ52" s="97"/>
      <c r="LA52" s="97"/>
      <c r="LB52" s="97"/>
      <c r="LC52" s="97"/>
      <c r="LD52" s="97"/>
      <c r="LE52" s="97"/>
      <c r="LF52" s="97"/>
      <c r="LG52" s="97"/>
      <c r="LH52" s="97">
        <f>データ!BT7</f>
        <v>-1613</v>
      </c>
      <c r="LI52" s="97"/>
      <c r="LJ52" s="97"/>
      <c r="LK52" s="97"/>
      <c r="LL52" s="97"/>
      <c r="LM52" s="97"/>
      <c r="LN52" s="97"/>
      <c r="LO52" s="97"/>
      <c r="LP52" s="97"/>
      <c r="LQ52" s="97"/>
      <c r="LR52" s="97"/>
      <c r="LS52" s="97"/>
      <c r="LT52" s="97"/>
      <c r="LU52" s="97"/>
      <c r="LV52" s="97"/>
      <c r="LW52" s="97"/>
      <c r="LX52" s="97"/>
      <c r="LY52" s="97"/>
      <c r="LZ52" s="97"/>
      <c r="MA52" s="97">
        <f>データ!BU7</f>
        <v>-607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HqpTivgLseBZFOKd9T3pk2gI/9rN5sdqARqFMy8qaSk2jNGTzOyyQkKLc0ZZyomJWnQVmehL88Fn7ivALSW1QQ==" saltValue="cNckc8kRkxvMG0wE1n8p3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89</v>
      </c>
      <c r="AV5" s="47" t="s">
        <v>90</v>
      </c>
      <c r="AW5" s="47" t="s">
        <v>105</v>
      </c>
      <c r="AX5" s="47" t="s">
        <v>106</v>
      </c>
      <c r="AY5" s="47" t="s">
        <v>107</v>
      </c>
      <c r="AZ5" s="47" t="s">
        <v>94</v>
      </c>
      <c r="BA5" s="47" t="s">
        <v>95</v>
      </c>
      <c r="BB5" s="47" t="s">
        <v>96</v>
      </c>
      <c r="BC5" s="47" t="s">
        <v>97</v>
      </c>
      <c r="BD5" s="47" t="s">
        <v>98</v>
      </c>
      <c r="BE5" s="47" t="s">
        <v>99</v>
      </c>
      <c r="BF5" s="47" t="s">
        <v>108</v>
      </c>
      <c r="BG5" s="47" t="s">
        <v>109</v>
      </c>
      <c r="BH5" s="47" t="s">
        <v>91</v>
      </c>
      <c r="BI5" s="47" t="s">
        <v>106</v>
      </c>
      <c r="BJ5" s="47" t="s">
        <v>107</v>
      </c>
      <c r="BK5" s="47" t="s">
        <v>94</v>
      </c>
      <c r="BL5" s="47" t="s">
        <v>95</v>
      </c>
      <c r="BM5" s="47" t="s">
        <v>96</v>
      </c>
      <c r="BN5" s="47" t="s">
        <v>97</v>
      </c>
      <c r="BO5" s="47" t="s">
        <v>98</v>
      </c>
      <c r="BP5" s="47" t="s">
        <v>99</v>
      </c>
      <c r="BQ5" s="47" t="s">
        <v>89</v>
      </c>
      <c r="BR5" s="47" t="s">
        <v>90</v>
      </c>
      <c r="BS5" s="47" t="s">
        <v>91</v>
      </c>
      <c r="BT5" s="47" t="s">
        <v>110</v>
      </c>
      <c r="BU5" s="47" t="s">
        <v>111</v>
      </c>
      <c r="BV5" s="47" t="s">
        <v>94</v>
      </c>
      <c r="BW5" s="47" t="s">
        <v>95</v>
      </c>
      <c r="BX5" s="47" t="s">
        <v>96</v>
      </c>
      <c r="BY5" s="47" t="s">
        <v>97</v>
      </c>
      <c r="BZ5" s="47" t="s">
        <v>98</v>
      </c>
      <c r="CA5" s="47" t="s">
        <v>99</v>
      </c>
      <c r="CB5" s="47" t="s">
        <v>100</v>
      </c>
      <c r="CC5" s="47" t="s">
        <v>112</v>
      </c>
      <c r="CD5" s="47" t="s">
        <v>105</v>
      </c>
      <c r="CE5" s="47" t="s">
        <v>110</v>
      </c>
      <c r="CF5" s="47" t="s">
        <v>104</v>
      </c>
      <c r="CG5" s="47" t="s">
        <v>94</v>
      </c>
      <c r="CH5" s="47" t="s">
        <v>95</v>
      </c>
      <c r="CI5" s="47" t="s">
        <v>96</v>
      </c>
      <c r="CJ5" s="47" t="s">
        <v>97</v>
      </c>
      <c r="CK5" s="47" t="s">
        <v>98</v>
      </c>
      <c r="CL5" s="47" t="s">
        <v>99</v>
      </c>
      <c r="CM5" s="145"/>
      <c r="CN5" s="145"/>
      <c r="CO5" s="47" t="s">
        <v>100</v>
      </c>
      <c r="CP5" s="47" t="s">
        <v>113</v>
      </c>
      <c r="CQ5" s="47" t="s">
        <v>102</v>
      </c>
      <c r="CR5" s="47" t="s">
        <v>114</v>
      </c>
      <c r="CS5" s="47" t="s">
        <v>115</v>
      </c>
      <c r="CT5" s="47" t="s">
        <v>94</v>
      </c>
      <c r="CU5" s="47" t="s">
        <v>95</v>
      </c>
      <c r="CV5" s="47" t="s">
        <v>96</v>
      </c>
      <c r="CW5" s="47" t="s">
        <v>97</v>
      </c>
      <c r="CX5" s="47" t="s">
        <v>98</v>
      </c>
      <c r="CY5" s="47" t="s">
        <v>99</v>
      </c>
      <c r="CZ5" s="47" t="s">
        <v>100</v>
      </c>
      <c r="DA5" s="47" t="s">
        <v>109</v>
      </c>
      <c r="DB5" s="47" t="s">
        <v>91</v>
      </c>
      <c r="DC5" s="47" t="s">
        <v>110</v>
      </c>
      <c r="DD5" s="47" t="s">
        <v>93</v>
      </c>
      <c r="DE5" s="47" t="s">
        <v>94</v>
      </c>
      <c r="DF5" s="47" t="s">
        <v>95</v>
      </c>
      <c r="DG5" s="47" t="s">
        <v>96</v>
      </c>
      <c r="DH5" s="47" t="s">
        <v>97</v>
      </c>
      <c r="DI5" s="47" t="s">
        <v>98</v>
      </c>
      <c r="DJ5" s="47" t="s">
        <v>35</v>
      </c>
      <c r="DK5" s="47" t="s">
        <v>100</v>
      </c>
      <c r="DL5" s="47" t="s">
        <v>90</v>
      </c>
      <c r="DM5" s="47" t="s">
        <v>102</v>
      </c>
      <c r="DN5" s="47" t="s">
        <v>106</v>
      </c>
      <c r="DO5" s="47" t="s">
        <v>115</v>
      </c>
      <c r="DP5" s="47" t="s">
        <v>94</v>
      </c>
      <c r="DQ5" s="47" t="s">
        <v>95</v>
      </c>
      <c r="DR5" s="47" t="s">
        <v>96</v>
      </c>
      <c r="DS5" s="47" t="s">
        <v>97</v>
      </c>
      <c r="DT5" s="47" t="s">
        <v>98</v>
      </c>
      <c r="DU5" s="47" t="s">
        <v>99</v>
      </c>
    </row>
    <row r="6" spans="1:125" s="54" customFormat="1" x14ac:dyDescent="0.2">
      <c r="A6" s="37" t="s">
        <v>116</v>
      </c>
      <c r="B6" s="48">
        <f>B8</f>
        <v>2022</v>
      </c>
      <c r="C6" s="48">
        <f t="shared" ref="C6:X6" si="1">C8</f>
        <v>242152</v>
      </c>
      <c r="D6" s="48">
        <f t="shared" si="1"/>
        <v>47</v>
      </c>
      <c r="E6" s="48">
        <f t="shared" si="1"/>
        <v>14</v>
      </c>
      <c r="F6" s="48">
        <f t="shared" si="1"/>
        <v>0</v>
      </c>
      <c r="G6" s="48">
        <f t="shared" si="1"/>
        <v>5</v>
      </c>
      <c r="H6" s="48" t="str">
        <f>SUBSTITUTE(H8,"　","")</f>
        <v>三重県志摩市</v>
      </c>
      <c r="I6" s="48" t="str">
        <f t="shared" si="1"/>
        <v>志摩磯部駅前広場西側駐車場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v>
      </c>
      <c r="S6" s="50" t="str">
        <f t="shared" si="1"/>
        <v>駅</v>
      </c>
      <c r="T6" s="50" t="str">
        <f t="shared" si="1"/>
        <v>無</v>
      </c>
      <c r="U6" s="51">
        <f t="shared" si="1"/>
        <v>609</v>
      </c>
      <c r="V6" s="51">
        <f t="shared" si="1"/>
        <v>48</v>
      </c>
      <c r="W6" s="51">
        <f t="shared" si="1"/>
        <v>300</v>
      </c>
      <c r="X6" s="50" t="str">
        <f t="shared" si="1"/>
        <v>無</v>
      </c>
      <c r="Y6" s="52" t="e">
        <f>IF(Y8="-",NA(),Y8)</f>
        <v>#N/A</v>
      </c>
      <c r="Z6" s="52" t="e">
        <f t="shared" ref="Z6:AH6" si="2">IF(Z8="-",NA(),Z8)</f>
        <v>#N/A</v>
      </c>
      <c r="AA6" s="52">
        <f t="shared" si="2"/>
        <v>100</v>
      </c>
      <c r="AB6" s="52">
        <f t="shared" si="2"/>
        <v>88</v>
      </c>
      <c r="AC6" s="52">
        <f t="shared" si="2"/>
        <v>88.1</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90.3</v>
      </c>
      <c r="AM6" s="52">
        <f t="shared" si="3"/>
        <v>36.700000000000003</v>
      </c>
      <c r="AN6" s="52">
        <f t="shared" si="3"/>
        <v>5.3</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2406</v>
      </c>
      <c r="AX6" s="53">
        <f t="shared" si="4"/>
        <v>205</v>
      </c>
      <c r="AY6" s="53">
        <f t="shared" si="4"/>
        <v>20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-347.2</v>
      </c>
      <c r="BI6" s="52">
        <f t="shared" si="5"/>
        <v>-94.6</v>
      </c>
      <c r="BJ6" s="52">
        <f t="shared" si="5"/>
        <v>-20.8</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-5618</v>
      </c>
      <c r="BT6" s="53">
        <f t="shared" si="6"/>
        <v>-1613</v>
      </c>
      <c r="BU6" s="53">
        <f t="shared" si="6"/>
        <v>-607</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117</v>
      </c>
      <c r="CM6" s="51">
        <f t="shared" ref="CM6:CN6" si="7">CM8</f>
        <v>0</v>
      </c>
      <c r="CN6" s="51">
        <f t="shared" si="7"/>
        <v>0</v>
      </c>
      <c r="CO6" s="52"/>
      <c r="CP6" s="52"/>
      <c r="CQ6" s="52"/>
      <c r="CR6" s="52"/>
      <c r="CS6" s="52"/>
      <c r="CT6" s="52"/>
      <c r="CU6" s="52"/>
      <c r="CV6" s="52"/>
      <c r="CW6" s="52"/>
      <c r="CX6" s="52"/>
      <c r="CY6" s="49" t="s">
        <v>118</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27.1</v>
      </c>
      <c r="DN6" s="52">
        <f t="shared" si="9"/>
        <v>33.299999999999997</v>
      </c>
      <c r="DO6" s="52">
        <f t="shared" si="9"/>
        <v>52.1</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2">
      <c r="A7" s="37" t="s">
        <v>119</v>
      </c>
      <c r="B7" s="48">
        <f t="shared" ref="B7:X7" si="10">B8</f>
        <v>2022</v>
      </c>
      <c r="C7" s="48">
        <f t="shared" si="10"/>
        <v>242152</v>
      </c>
      <c r="D7" s="48">
        <f t="shared" si="10"/>
        <v>47</v>
      </c>
      <c r="E7" s="48">
        <f t="shared" si="10"/>
        <v>14</v>
      </c>
      <c r="F7" s="48">
        <f t="shared" si="10"/>
        <v>0</v>
      </c>
      <c r="G7" s="48">
        <f t="shared" si="10"/>
        <v>5</v>
      </c>
      <c r="H7" s="48" t="str">
        <f t="shared" si="10"/>
        <v>三重県　志摩市</v>
      </c>
      <c r="I7" s="48" t="str">
        <f t="shared" si="10"/>
        <v>志摩磯部駅前広場西側駐車場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v>
      </c>
      <c r="S7" s="50" t="str">
        <f t="shared" si="10"/>
        <v>駅</v>
      </c>
      <c r="T7" s="50" t="str">
        <f t="shared" si="10"/>
        <v>無</v>
      </c>
      <c r="U7" s="51">
        <f t="shared" si="10"/>
        <v>609</v>
      </c>
      <c r="V7" s="51">
        <f t="shared" si="10"/>
        <v>48</v>
      </c>
      <c r="W7" s="51">
        <f t="shared" si="10"/>
        <v>300</v>
      </c>
      <c r="X7" s="50" t="str">
        <f t="shared" si="10"/>
        <v>無</v>
      </c>
      <c r="Y7" s="52" t="str">
        <f>Y8</f>
        <v>-</v>
      </c>
      <c r="Z7" s="52" t="str">
        <f t="shared" ref="Z7:AH7" si="11">Z8</f>
        <v>-</v>
      </c>
      <c r="AA7" s="52">
        <f t="shared" si="11"/>
        <v>100</v>
      </c>
      <c r="AB7" s="52">
        <f t="shared" si="11"/>
        <v>88</v>
      </c>
      <c r="AC7" s="52">
        <f t="shared" si="11"/>
        <v>88.1</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90.3</v>
      </c>
      <c r="AM7" s="52">
        <f t="shared" si="12"/>
        <v>36.700000000000003</v>
      </c>
      <c r="AN7" s="52">
        <f t="shared" si="12"/>
        <v>5.3</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2406</v>
      </c>
      <c r="AX7" s="53">
        <f t="shared" si="13"/>
        <v>205</v>
      </c>
      <c r="AY7" s="53">
        <f t="shared" si="13"/>
        <v>20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-347.2</v>
      </c>
      <c r="BI7" s="52">
        <f t="shared" si="14"/>
        <v>-94.6</v>
      </c>
      <c r="BJ7" s="52">
        <f t="shared" si="14"/>
        <v>-20.8</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-5618</v>
      </c>
      <c r="BT7" s="53">
        <f t="shared" si="15"/>
        <v>-1613</v>
      </c>
      <c r="BU7" s="53">
        <f t="shared" si="15"/>
        <v>-607</v>
      </c>
      <c r="BV7" s="53" t="str">
        <f t="shared" si="15"/>
        <v>-</v>
      </c>
      <c r="BW7" s="53" t="str">
        <f t="shared" si="15"/>
        <v>-</v>
      </c>
      <c r="BX7" s="53">
        <f t="shared" si="15"/>
        <v>2576</v>
      </c>
      <c r="BY7" s="53">
        <f t="shared" si="15"/>
        <v>4153</v>
      </c>
      <c r="BZ7" s="53">
        <f t="shared" si="15"/>
        <v>6140</v>
      </c>
      <c r="CA7" s="51"/>
      <c r="CB7" s="52" t="s">
        <v>120</v>
      </c>
      <c r="CC7" s="52" t="s">
        <v>120</v>
      </c>
      <c r="CD7" s="52" t="s">
        <v>120</v>
      </c>
      <c r="CE7" s="52" t="s">
        <v>120</v>
      </c>
      <c r="CF7" s="52" t="s">
        <v>120</v>
      </c>
      <c r="CG7" s="52" t="s">
        <v>120</v>
      </c>
      <c r="CH7" s="52" t="s">
        <v>120</v>
      </c>
      <c r="CI7" s="52" t="s">
        <v>120</v>
      </c>
      <c r="CJ7" s="52" t="s">
        <v>120</v>
      </c>
      <c r="CK7" s="52" t="s">
        <v>121</v>
      </c>
      <c r="CL7" s="49"/>
      <c r="CM7" s="51">
        <f>CM8</f>
        <v>0</v>
      </c>
      <c r="CN7" s="51">
        <f>CN8</f>
        <v>0</v>
      </c>
      <c r="CO7" s="52" t="s">
        <v>120</v>
      </c>
      <c r="CP7" s="52" t="s">
        <v>120</v>
      </c>
      <c r="CQ7" s="52" t="s">
        <v>120</v>
      </c>
      <c r="CR7" s="52" t="s">
        <v>120</v>
      </c>
      <c r="CS7" s="52" t="s">
        <v>120</v>
      </c>
      <c r="CT7" s="52" t="s">
        <v>120</v>
      </c>
      <c r="CU7" s="52" t="s">
        <v>120</v>
      </c>
      <c r="CV7" s="52" t="s">
        <v>120</v>
      </c>
      <c r="CW7" s="52" t="s">
        <v>120</v>
      </c>
      <c r="CX7" s="52" t="s">
        <v>122</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27.1</v>
      </c>
      <c r="DN7" s="52">
        <f t="shared" si="17"/>
        <v>33.299999999999997</v>
      </c>
      <c r="DO7" s="52">
        <f t="shared" si="17"/>
        <v>52.1</v>
      </c>
      <c r="DP7" s="52" t="str">
        <f t="shared" si="17"/>
        <v>-</v>
      </c>
      <c r="DQ7" s="52" t="str">
        <f t="shared" si="17"/>
        <v>-</v>
      </c>
      <c r="DR7" s="52">
        <f t="shared" si="17"/>
        <v>224.4</v>
      </c>
      <c r="DS7" s="52">
        <f t="shared" si="17"/>
        <v>251.9</v>
      </c>
      <c r="DT7" s="52">
        <f t="shared" si="17"/>
        <v>291.5</v>
      </c>
      <c r="DU7" s="49"/>
    </row>
    <row r="8" spans="1:125" s="54" customFormat="1" x14ac:dyDescent="0.2">
      <c r="A8" s="37"/>
      <c r="B8" s="55">
        <v>2022</v>
      </c>
      <c r="C8" s="55">
        <v>242152</v>
      </c>
      <c r="D8" s="55">
        <v>47</v>
      </c>
      <c r="E8" s="55">
        <v>14</v>
      </c>
      <c r="F8" s="55">
        <v>0</v>
      </c>
      <c r="G8" s="55">
        <v>5</v>
      </c>
      <c r="H8" s="55" t="s">
        <v>123</v>
      </c>
      <c r="I8" s="55" t="s">
        <v>124</v>
      </c>
      <c r="J8" s="55" t="s">
        <v>125</v>
      </c>
      <c r="K8" s="55" t="s">
        <v>126</v>
      </c>
      <c r="L8" s="55" t="s">
        <v>127</v>
      </c>
      <c r="M8" s="55" t="s">
        <v>128</v>
      </c>
      <c r="N8" s="55" t="s">
        <v>129</v>
      </c>
      <c r="O8" s="56" t="s">
        <v>130</v>
      </c>
      <c r="P8" s="57" t="s">
        <v>131</v>
      </c>
      <c r="Q8" s="57" t="s">
        <v>132</v>
      </c>
      <c r="R8" s="58">
        <v>2</v>
      </c>
      <c r="S8" s="57" t="s">
        <v>133</v>
      </c>
      <c r="T8" s="57" t="s">
        <v>134</v>
      </c>
      <c r="U8" s="58">
        <v>609</v>
      </c>
      <c r="V8" s="58">
        <v>48</v>
      </c>
      <c r="W8" s="58">
        <v>300</v>
      </c>
      <c r="X8" s="57" t="s">
        <v>134</v>
      </c>
      <c r="Y8" s="59" t="s">
        <v>127</v>
      </c>
      <c r="Z8" s="59" t="s">
        <v>127</v>
      </c>
      <c r="AA8" s="59">
        <v>100</v>
      </c>
      <c r="AB8" s="59">
        <v>88</v>
      </c>
      <c r="AC8" s="59">
        <v>88.1</v>
      </c>
      <c r="AD8" s="59" t="s">
        <v>127</v>
      </c>
      <c r="AE8" s="59" t="s">
        <v>127</v>
      </c>
      <c r="AF8" s="59">
        <v>383.4</v>
      </c>
      <c r="AG8" s="59">
        <v>338.4</v>
      </c>
      <c r="AH8" s="59">
        <v>1268.9000000000001</v>
      </c>
      <c r="AI8" s="56">
        <v>676.8</v>
      </c>
      <c r="AJ8" s="59" t="s">
        <v>127</v>
      </c>
      <c r="AK8" s="59" t="s">
        <v>127</v>
      </c>
      <c r="AL8" s="59">
        <v>90.3</v>
      </c>
      <c r="AM8" s="59">
        <v>36.700000000000003</v>
      </c>
      <c r="AN8" s="59">
        <v>5.3</v>
      </c>
      <c r="AO8" s="59" t="s">
        <v>127</v>
      </c>
      <c r="AP8" s="59" t="s">
        <v>127</v>
      </c>
      <c r="AQ8" s="59">
        <v>10.199999999999999</v>
      </c>
      <c r="AR8" s="59">
        <v>5.0999999999999996</v>
      </c>
      <c r="AS8" s="59">
        <v>1.9</v>
      </c>
      <c r="AT8" s="56">
        <v>3.6</v>
      </c>
      <c r="AU8" s="60" t="s">
        <v>127</v>
      </c>
      <c r="AV8" s="60" t="s">
        <v>127</v>
      </c>
      <c r="AW8" s="60">
        <v>2406</v>
      </c>
      <c r="AX8" s="60">
        <v>205</v>
      </c>
      <c r="AY8" s="60">
        <v>20</v>
      </c>
      <c r="AZ8" s="60" t="s">
        <v>127</v>
      </c>
      <c r="BA8" s="60" t="s">
        <v>127</v>
      </c>
      <c r="BB8" s="60">
        <v>407</v>
      </c>
      <c r="BC8" s="60">
        <v>166</v>
      </c>
      <c r="BD8" s="60">
        <v>18</v>
      </c>
      <c r="BE8" s="60">
        <v>33</v>
      </c>
      <c r="BF8" s="59" t="s">
        <v>127</v>
      </c>
      <c r="BG8" s="59" t="s">
        <v>127</v>
      </c>
      <c r="BH8" s="59">
        <v>-347.2</v>
      </c>
      <c r="BI8" s="59">
        <v>-94.6</v>
      </c>
      <c r="BJ8" s="59">
        <v>-20.8</v>
      </c>
      <c r="BK8" s="59" t="s">
        <v>127</v>
      </c>
      <c r="BL8" s="59" t="s">
        <v>127</v>
      </c>
      <c r="BM8" s="59">
        <v>-122.5</v>
      </c>
      <c r="BN8" s="59">
        <v>8.5</v>
      </c>
      <c r="BO8" s="59">
        <v>26.6</v>
      </c>
      <c r="BP8" s="56">
        <v>12.8</v>
      </c>
      <c r="BQ8" s="60" t="s">
        <v>127</v>
      </c>
      <c r="BR8" s="60" t="s">
        <v>127</v>
      </c>
      <c r="BS8" s="60">
        <v>-5618</v>
      </c>
      <c r="BT8" s="61">
        <v>-1613</v>
      </c>
      <c r="BU8" s="61">
        <v>-607</v>
      </c>
      <c r="BV8" s="60" t="s">
        <v>127</v>
      </c>
      <c r="BW8" s="60" t="s">
        <v>127</v>
      </c>
      <c r="BX8" s="60">
        <v>2576</v>
      </c>
      <c r="BY8" s="60">
        <v>4153</v>
      </c>
      <c r="BZ8" s="60">
        <v>6140</v>
      </c>
      <c r="CA8" s="58">
        <v>10556</v>
      </c>
      <c r="CB8" s="59" t="s">
        <v>127</v>
      </c>
      <c r="CC8" s="59" t="s">
        <v>127</v>
      </c>
      <c r="CD8" s="59" t="s">
        <v>127</v>
      </c>
      <c r="CE8" s="59" t="s">
        <v>127</v>
      </c>
      <c r="CF8" s="59" t="s">
        <v>127</v>
      </c>
      <c r="CG8" s="59" t="s">
        <v>127</v>
      </c>
      <c r="CH8" s="59" t="s">
        <v>127</v>
      </c>
      <c r="CI8" s="59" t="s">
        <v>127</v>
      </c>
      <c r="CJ8" s="59" t="s">
        <v>127</v>
      </c>
      <c r="CK8" s="59" t="s">
        <v>127</v>
      </c>
      <c r="CL8" s="56" t="s">
        <v>127</v>
      </c>
      <c r="CM8" s="58">
        <v>0</v>
      </c>
      <c r="CN8" s="58">
        <v>0</v>
      </c>
      <c r="CO8" s="59" t="s">
        <v>127</v>
      </c>
      <c r="CP8" s="59" t="s">
        <v>127</v>
      </c>
      <c r="CQ8" s="59" t="s">
        <v>127</v>
      </c>
      <c r="CR8" s="59" t="s">
        <v>127</v>
      </c>
      <c r="CS8" s="59" t="s">
        <v>127</v>
      </c>
      <c r="CT8" s="59" t="s">
        <v>127</v>
      </c>
      <c r="CU8" s="59" t="s">
        <v>127</v>
      </c>
      <c r="CV8" s="59" t="s">
        <v>127</v>
      </c>
      <c r="CW8" s="59" t="s">
        <v>127</v>
      </c>
      <c r="CX8" s="59" t="s">
        <v>127</v>
      </c>
      <c r="CY8" s="56" t="s">
        <v>127</v>
      </c>
      <c r="CZ8" s="59" t="s">
        <v>127</v>
      </c>
      <c r="DA8" s="59" t="s">
        <v>127</v>
      </c>
      <c r="DB8" s="59">
        <v>0</v>
      </c>
      <c r="DC8" s="59">
        <v>0</v>
      </c>
      <c r="DD8" s="59">
        <v>0</v>
      </c>
      <c r="DE8" s="59" t="s">
        <v>127</v>
      </c>
      <c r="DF8" s="59" t="s">
        <v>127</v>
      </c>
      <c r="DG8" s="59">
        <v>70.3</v>
      </c>
      <c r="DH8" s="59">
        <v>70</v>
      </c>
      <c r="DI8" s="59">
        <v>47.6</v>
      </c>
      <c r="DJ8" s="56">
        <v>72.2</v>
      </c>
      <c r="DK8" s="59" t="s">
        <v>127</v>
      </c>
      <c r="DL8" s="59" t="s">
        <v>127</v>
      </c>
      <c r="DM8" s="59">
        <v>27.1</v>
      </c>
      <c r="DN8" s="59">
        <v>33.299999999999997</v>
      </c>
      <c r="DO8" s="59">
        <v>52.1</v>
      </c>
      <c r="DP8" s="59" t="s">
        <v>127</v>
      </c>
      <c r="DQ8" s="59" t="s">
        <v>127</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