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Shima\dfs\課別共有フォルダ\下水道課\01_業務係\14_各種調査・統計等\01　県(市町行財政課)・財政課からの調査\18　●経営比較分析表（R4決算）\01　回答　【経営比較分析表】2021_242152_46_1718\"/>
    </mc:Choice>
  </mc:AlternateContent>
  <xr:revisionPtr revIDLastSave="0" documentId="13_ncr:1_{DDC4946B-3AB3-48B3-AE2B-3F4646B17C07}" xr6:coauthVersionLast="36" xr6:coauthVersionMax="36" xr10:uidLastSave="{00000000-0000-0000-0000-000000000000}"/>
  <workbookProtection workbookAlgorithmName="SHA-512" workbookHashValue="jvMWllkW6brh+7Xzb6czPSqt49dCtvTMsUa6a6WFH/AHCc//cmFitieeUf3L2Nm/29Qhnz6o75/pInGwwttBFA==" workbookSaltValue="K7yuovxHjWBxizb06N4FF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AD10" i="4"/>
  <c r="B10" i="4"/>
  <c r="AD8" i="4"/>
  <c r="I8" i="4"/>
  <c r="B8"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<sst xmlns="http://schemas.openxmlformats.org/spreadsheetml/2006/main" count="275" uniqueCount="117">
  <si>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</si>
  <si>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</si>
  <si>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</si>
  <si>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</si>
  <si>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</si>
  <si>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</si>
  <si>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</si>
  <si>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</si>
  <si>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</si>
  <si>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</si>
  <si>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</si>
  <si>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</si>
  <si>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</si>
  <si>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</si>
  <si>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</si>
  <si>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</si>
  <si>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</si>
  <si>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</si>
  <si>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</si>
  <si>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</si>
  <si>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</si>
  <si>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</si>
  <si>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</si>
  <si>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</si>
  <si>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</si>
  <si>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</si>
  <si>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</si>
  <si>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</si>
  <si>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</si>
  <si>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</si>
  <si>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</si>
  <si>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</si>
  <si>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</si>
  <si>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</si>
  <si>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</si>
  <si>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</si>
  <si>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</si>
  <si>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</si>
  <si>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</si>
  <si>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</si>
  <si>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</si>
  <si>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</si>
  <si>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</si>
  <si>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</si>
  <si>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</si>
  <si>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</si>
  <si>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</si>
  <si>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</si>
  <si>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</si>
  <si>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</si>
  <si>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</si>
  <si>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</si>
  <si>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</si>
  <si>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</si>
  <si>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</si>
  <si>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</si>
  <si>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</si>
  <si>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</si>
  <si>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</si>
  <si>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</si>
  <si>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</si>
  <si>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</si>
  <si>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</si>
  <si>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</si>
  <si>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</si>
  <si>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</si>
  <si>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</si>
  <si>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</si>
  <si>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</si>
  <si>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</si>
  <si>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</si>
  <si>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</si>
  <si>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</si>
  <si>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</si>
  <si>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</si>
  <si>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</si>
  <si>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</si>
  <si>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</si>
  <si>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</si>
  <si>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</si>
  <si>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</si>
  <si>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</si>
  <si>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</si>
  <si>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</si>
  <si>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</si>
  <si>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</si>
  <si>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</si>
  <si>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</si>
  <si>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</si>
  <si>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</si>
  <si>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</si>
  <si>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</si>
  <si>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</si>
  <si>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</si>
  <si>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</si>
  <si>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</si>
  <si>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志摩市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</si>
  <si>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</si>
  <si>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</si>
  <si>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</si>
  <si>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</si>
  <si>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</si>
  <si>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</si>
  <si>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</si>
  <si>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</si>
  <si>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</si>
  <si>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</si>
  <si>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</si>
  <si>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</si>
  <si>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</si>
  <si>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</si>
  <si>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</si>
  <si>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</si>
  <si>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</si>
  <si>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漁業集落排水施設の供用開始が平成13年であり、管渠については、老朽化の懸念はない。しかし、処理場やマンホールポンプ場の機械・電気設備の一部は耐用年数に達し、経年劣化からの故障もみられることから、効率的で効果的な改修及び更新を行いライフサイクルコストの最小化を図るため、平成26年度から令和元年度に機能保全対策事業を実施した。</t>
    <phoneticPr fontId="4"/>
  </si>
  <si>
    <t>　経費回収率について、汚水処理原価の増加により若干悪化した。これは、汚水処理に係る経費のうち、電気代高騰による動力費の増額が要因である。
　企業債残高対事業規模比率については、新たな面整備を行っていないため、企業債の残高は減少している。今後も同様の傾向が続く見込みである。
　水洗化率については横ばいであり、施設利用率も低い状況が続いている。期間を限定した接続補助金制度の創設や戸別訪問等を行い、接続率向上に取り組んできたが、効果は限定的である。今後、人口減少による処理水量の減少が予測される。
　汚水処理原価は、類似団体平均値と比べ低い数値である。引き続き接続率の向上および未接続世帯への接続啓発を行うとともに、維持管理費の削減等により汚水処理原価の減少に努める。　
　下水道使用料は、近隣市町と比較し非常に高額であるが、経費回収率は100％を下回っている。類似団体平均値を上回っている状況であるが、引き続き改善に努める必要がある。</t>
    <phoneticPr fontId="4"/>
  </si>
  <si>
    <t>　下水道接続率向上のため、未接続世帯への啓発活動を継続するとともに、経費節減に努め、効率的な事業運営を目指す。
　下水道事業の安定した経営実現のため、平成29年度から3ヶ年の継続事業により地方公営企業法適用化に取り組み、令和2年4月から公営企業会計に移行している。
　令和4年度には「志摩市下水道事業経営戦略」を改定し、市ホームページにおいて掲載済みである。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</si>
</sst>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B81-4E45-A681-B4EF853DCBC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c:v>
                </c:pt>
                <c:pt idx="3">
                  <c:v>0.01</c:v>
                </c:pt>
                <c:pt idx="4">
                  <c:v>0.01</c:v>
                </c:pt>
              </c:numCache>
            </c:numRef>
          </c:val>
          <c:smooth val="0"/>
          <c:extLst>
            <c:ext xmlns:c16="http://schemas.microsoft.com/office/drawing/2014/chart" uri="{C3380CC4-5D6E-409C-BE32-E72D297353CC}">
              <c16:uniqueId val="{00000001-DB81-4E45-A681-B4EF853DCBC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24.25</c:v>
                </c:pt>
                <c:pt idx="3">
                  <c:v>23.82</c:v>
                </c:pt>
                <c:pt idx="4">
                  <c:v>23.18</c:v>
                </c:pt>
              </c:numCache>
            </c:numRef>
          </c:val>
          <c:extLst>
            <c:ext xmlns:c16="http://schemas.microsoft.com/office/drawing/2014/chart" uri="{C3380CC4-5D6E-409C-BE32-E72D297353CC}">
              <c16:uniqueId val="{00000000-C0F0-4A0C-ADD5-4E36699DA02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30.19</c:v>
                </c:pt>
                <c:pt idx="3">
                  <c:v>28.77</c:v>
                </c:pt>
                <c:pt idx="4">
                  <c:v>26.22</c:v>
                </c:pt>
              </c:numCache>
            </c:numRef>
          </c:val>
          <c:smooth val="0"/>
          <c:extLst>
            <c:ext xmlns:c16="http://schemas.microsoft.com/office/drawing/2014/chart" uri="{C3380CC4-5D6E-409C-BE32-E72D297353CC}">
              <c16:uniqueId val="{00000001-C0F0-4A0C-ADD5-4E36699DA02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62.1</c:v>
                </c:pt>
                <c:pt idx="3">
                  <c:v>62.81</c:v>
                </c:pt>
                <c:pt idx="4">
                  <c:v>62.84</c:v>
                </c:pt>
              </c:numCache>
            </c:numRef>
          </c:val>
          <c:extLst>
            <c:ext xmlns:c16="http://schemas.microsoft.com/office/drawing/2014/chart" uri="{C3380CC4-5D6E-409C-BE32-E72D297353CC}">
              <c16:uniqueId val="{00000000-2A72-4AC8-AA5A-5CBCE632563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79.09</c:v>
                </c:pt>
                <c:pt idx="3">
                  <c:v>78.900000000000006</c:v>
                </c:pt>
                <c:pt idx="4">
                  <c:v>78.03</c:v>
                </c:pt>
              </c:numCache>
            </c:numRef>
          </c:val>
          <c:smooth val="0"/>
          <c:extLst>
            <c:ext xmlns:c16="http://schemas.microsoft.com/office/drawing/2014/chart" uri="{C3380CC4-5D6E-409C-BE32-E72D297353CC}">
              <c16:uniqueId val="{00000001-2A72-4AC8-AA5A-5CBCE632563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104.43</c:v>
                </c:pt>
                <c:pt idx="3">
                  <c:v>102.38</c:v>
                </c:pt>
                <c:pt idx="4">
                  <c:v>102.34</c:v>
                </c:pt>
              </c:numCache>
            </c:numRef>
          </c:val>
          <c:extLst>
            <c:ext xmlns:c16="http://schemas.microsoft.com/office/drawing/2014/chart" uri="{C3380CC4-5D6E-409C-BE32-E72D297353CC}">
              <c16:uniqueId val="{00000000-5EE7-452D-9A60-D4C4F3F2F54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101.18</c:v>
                </c:pt>
                <c:pt idx="3">
                  <c:v>99.89</c:v>
                </c:pt>
                <c:pt idx="4">
                  <c:v>104.12</c:v>
                </c:pt>
              </c:numCache>
            </c:numRef>
          </c:val>
          <c:smooth val="0"/>
          <c:extLst>
            <c:ext xmlns:c16="http://schemas.microsoft.com/office/drawing/2014/chart" uri="{C3380CC4-5D6E-409C-BE32-E72D297353CC}">
              <c16:uniqueId val="{00000001-5EE7-452D-9A60-D4C4F3F2F54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3.45</c:v>
                </c:pt>
                <c:pt idx="3">
                  <c:v>6.8</c:v>
                </c:pt>
                <c:pt idx="4">
                  <c:v>10.07</c:v>
                </c:pt>
              </c:numCache>
            </c:numRef>
          </c:val>
          <c:extLst>
            <c:ext xmlns:c16="http://schemas.microsoft.com/office/drawing/2014/chart" uri="{C3380CC4-5D6E-409C-BE32-E72D297353CC}">
              <c16:uniqueId val="{00000000-1D9D-4DAB-8AC0-607C46EED7B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20.14</c:v>
                </c:pt>
                <c:pt idx="3">
                  <c:v>23.17</c:v>
                </c:pt>
                <c:pt idx="4">
                  <c:v>25.29</c:v>
                </c:pt>
              </c:numCache>
            </c:numRef>
          </c:val>
          <c:smooth val="0"/>
          <c:extLst>
            <c:ext xmlns:c16="http://schemas.microsoft.com/office/drawing/2014/chart" uri="{C3380CC4-5D6E-409C-BE32-E72D297353CC}">
              <c16:uniqueId val="{00000001-1D9D-4DAB-8AC0-607C46EED7B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08A-489A-AB05-9BA9BDD1126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908A-489A-AB05-9BA9BDD1126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C98-44EC-8050-F7238D225C3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140.63</c:v>
                </c:pt>
                <c:pt idx="3">
                  <c:v>163.84</c:v>
                </c:pt>
                <c:pt idx="4">
                  <c:v>176.46</c:v>
                </c:pt>
              </c:numCache>
            </c:numRef>
          </c:val>
          <c:smooth val="0"/>
          <c:extLst>
            <c:ext xmlns:c16="http://schemas.microsoft.com/office/drawing/2014/chart" uri="{C3380CC4-5D6E-409C-BE32-E72D297353CC}">
              <c16:uniqueId val="{00000001-AC98-44EC-8050-F7238D225C3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39.32</c:v>
                </c:pt>
                <c:pt idx="3">
                  <c:v>33.729999999999997</c:v>
                </c:pt>
                <c:pt idx="4">
                  <c:v>28.12</c:v>
                </c:pt>
              </c:numCache>
            </c:numRef>
          </c:val>
          <c:extLst>
            <c:ext xmlns:c16="http://schemas.microsoft.com/office/drawing/2014/chart" uri="{C3380CC4-5D6E-409C-BE32-E72D297353CC}">
              <c16:uniqueId val="{00000000-008B-41D9-BB4D-8A23C99A71B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56.53</c:v>
                </c:pt>
                <c:pt idx="3">
                  <c:v>59.66</c:v>
                </c:pt>
                <c:pt idx="4">
                  <c:v>61.64</c:v>
                </c:pt>
              </c:numCache>
            </c:numRef>
          </c:val>
          <c:smooth val="0"/>
          <c:extLst>
            <c:ext xmlns:c16="http://schemas.microsoft.com/office/drawing/2014/chart" uri="{C3380CC4-5D6E-409C-BE32-E72D297353CC}">
              <c16:uniqueId val="{00000001-008B-41D9-BB4D-8A23C99A71B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146.72</c:v>
                </c:pt>
                <c:pt idx="3">
                  <c:v>98.89</c:v>
                </c:pt>
                <c:pt idx="4">
                  <c:v>86.47</c:v>
                </c:pt>
              </c:numCache>
            </c:numRef>
          </c:val>
          <c:extLst>
            <c:ext xmlns:c16="http://schemas.microsoft.com/office/drawing/2014/chart" uri="{C3380CC4-5D6E-409C-BE32-E72D297353CC}">
              <c16:uniqueId val="{00000000-C649-4C10-B5F4-C3F5E04199B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1095.52</c:v>
                </c:pt>
                <c:pt idx="3">
                  <c:v>1056.55</c:v>
                </c:pt>
                <c:pt idx="4">
                  <c:v>1278.54</c:v>
                </c:pt>
              </c:numCache>
            </c:numRef>
          </c:val>
          <c:smooth val="0"/>
          <c:extLst>
            <c:ext xmlns:c16="http://schemas.microsoft.com/office/drawing/2014/chart" uri="{C3380CC4-5D6E-409C-BE32-E72D297353CC}">
              <c16:uniqueId val="{00000001-C649-4C10-B5F4-C3F5E04199B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67.989999999999995</c:v>
                </c:pt>
                <c:pt idx="3">
                  <c:v>63.59</c:v>
                </c:pt>
                <c:pt idx="4">
                  <c:v>56.4</c:v>
                </c:pt>
              </c:numCache>
            </c:numRef>
          </c:val>
          <c:extLst>
            <c:ext xmlns:c16="http://schemas.microsoft.com/office/drawing/2014/chart" uri="{C3380CC4-5D6E-409C-BE32-E72D297353CC}">
              <c16:uniqueId val="{00000000-86E6-4EAC-B08C-C176A89CB20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39.64</c:v>
                </c:pt>
                <c:pt idx="3">
                  <c:v>40</c:v>
                </c:pt>
                <c:pt idx="4">
                  <c:v>38.74</c:v>
                </c:pt>
              </c:numCache>
            </c:numRef>
          </c:val>
          <c:smooth val="0"/>
          <c:extLst>
            <c:ext xmlns:c16="http://schemas.microsoft.com/office/drawing/2014/chart" uri="{C3380CC4-5D6E-409C-BE32-E72D297353CC}">
              <c16:uniqueId val="{00000001-86E6-4EAC-B08C-C176A89CB20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313.67</c:v>
                </c:pt>
                <c:pt idx="3">
                  <c:v>333.82</c:v>
                </c:pt>
                <c:pt idx="4">
                  <c:v>383.65</c:v>
                </c:pt>
              </c:numCache>
            </c:numRef>
          </c:val>
          <c:extLst>
            <c:ext xmlns:c16="http://schemas.microsoft.com/office/drawing/2014/chart" uri="{C3380CC4-5D6E-409C-BE32-E72D297353CC}">
              <c16:uniqueId val="{00000000-857A-420B-8CCC-7075A9B996A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449.72</c:v>
                </c:pt>
                <c:pt idx="3">
                  <c:v>437.27</c:v>
                </c:pt>
                <c:pt idx="4">
                  <c:v>456.72</c:v>
                </c:pt>
              </c:numCache>
            </c:numRef>
          </c:val>
          <c:smooth val="0"/>
          <c:extLst>
            <c:ext xmlns:c16="http://schemas.microsoft.com/office/drawing/2014/chart" uri="{C3380CC4-5D6E-409C-BE32-E72D297353CC}">
              <c16:uniqueId val="{00000001-857A-420B-8CCC-7075A9B996A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34"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志摩市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H2</v>
      </c>
      <c r="X8" s="35"/>
      <c r="Y8" s="35"/>
      <c r="Z8" s="35"/>
      <c r="AA8" s="35"/>
      <c r="AB8" s="35"/>
      <c r="AC8" s="35"/>
      <c r="AD8" s="36" t="str">
        <f>データ!$M$6</f>
        <v>非設置</v>
      </c>
      <c r="AE8" s="36"/>
      <c r="AF8" s="36"/>
      <c r="AG8" s="36"/>
      <c r="AH8" s="36"/>
      <c r="AI8" s="36"/>
      <c r="AJ8" s="36"/>
      <c r="AK8" s="3"/>
      <c r="AL8" s="37">
        <f>データ!S6</f>
        <v>46159</v>
      </c>
      <c r="AM8" s="37"/>
      <c r="AN8" s="37"/>
      <c r="AO8" s="37"/>
      <c r="AP8" s="37"/>
      <c r="AQ8" s="37"/>
      <c r="AR8" s="37"/>
      <c r="AS8" s="37"/>
      <c r="AT8" s="38">
        <f>データ!T6</f>
        <v>178.94</v>
      </c>
      <c r="AU8" s="38"/>
      <c r="AV8" s="38"/>
      <c r="AW8" s="38"/>
      <c r="AX8" s="38"/>
      <c r="AY8" s="38"/>
      <c r="AZ8" s="38"/>
      <c r="BA8" s="38"/>
      <c r="BB8" s="38">
        <f>データ!U6</f>
        <v>257.95999999999998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84.88</v>
      </c>
      <c r="J10" s="38"/>
      <c r="K10" s="38"/>
      <c r="L10" s="38"/>
      <c r="M10" s="38"/>
      <c r="N10" s="38"/>
      <c r="O10" s="38"/>
      <c r="P10" s="38">
        <f>データ!P6</f>
        <v>2.87</v>
      </c>
      <c r="Q10" s="38"/>
      <c r="R10" s="38"/>
      <c r="S10" s="38"/>
      <c r="T10" s="38"/>
      <c r="U10" s="38"/>
      <c r="V10" s="38"/>
      <c r="W10" s="38">
        <f>データ!Q6</f>
        <v>97.83</v>
      </c>
      <c r="X10" s="38"/>
      <c r="Y10" s="38"/>
      <c r="Z10" s="38"/>
      <c r="AA10" s="38"/>
      <c r="AB10" s="38"/>
      <c r="AC10" s="38"/>
      <c r="AD10" s="37">
        <f>データ!R6</f>
        <v>4312</v>
      </c>
      <c r="AE10" s="37"/>
      <c r="AF10" s="37"/>
      <c r="AG10" s="37"/>
      <c r="AH10" s="37"/>
      <c r="AI10" s="37"/>
      <c r="AJ10" s="37"/>
      <c r="AK10" s="2"/>
      <c r="AL10" s="37">
        <f>データ!V6</f>
        <v>1316</v>
      </c>
      <c r="AM10" s="37"/>
      <c r="AN10" s="37"/>
      <c r="AO10" s="37"/>
      <c r="AP10" s="37"/>
      <c r="AQ10" s="37"/>
      <c r="AR10" s="37"/>
      <c r="AS10" s="37"/>
      <c r="AT10" s="38">
        <f>データ!W6</f>
        <v>0.48</v>
      </c>
      <c r="AU10" s="38"/>
      <c r="AV10" s="38"/>
      <c r="AW10" s="38"/>
      <c r="AX10" s="38"/>
      <c r="AY10" s="38"/>
      <c r="AZ10" s="38"/>
      <c r="BA10" s="38"/>
      <c r="BB10" s="38">
        <f>データ!X6</f>
        <v>2741.67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115</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114</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4"/>
      <c r="BM60" s="75"/>
      <c r="BN60" s="75"/>
      <c r="BO60" s="75"/>
      <c r="BP60" s="75"/>
      <c r="BQ60" s="75"/>
      <c r="BR60" s="75"/>
      <c r="BS60" s="75"/>
      <c r="BT60" s="75"/>
      <c r="BU60" s="75"/>
      <c r="BV60" s="75"/>
      <c r="BW60" s="75"/>
      <c r="BX60" s="75"/>
      <c r="BY60" s="75"/>
      <c r="BZ60" s="76"/>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116</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cBBjDqzOwc8sasKN3WqR0QRpLDveq7jnox+XEgHIdBSSPz/YA3HkXyLF7a7vB4ObXwYSj9L05rxVX5gMttQkiA==" saltValue="rJIsQsMp6QeDYcKzr0G7Z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242152</v>
      </c>
      <c r="D6" s="19">
        <f t="shared" si="3"/>
        <v>46</v>
      </c>
      <c r="E6" s="19">
        <f t="shared" si="3"/>
        <v>17</v>
      </c>
      <c r="F6" s="19">
        <f t="shared" si="3"/>
        <v>6</v>
      </c>
      <c r="G6" s="19">
        <f t="shared" si="3"/>
        <v>0</v>
      </c>
      <c r="H6" s="19" t="str">
        <f t="shared" si="3"/>
        <v>三重県　志摩市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84.88</v>
      </c>
      <c r="P6" s="20">
        <f t="shared" si="3"/>
        <v>2.87</v>
      </c>
      <c r="Q6" s="20">
        <f t="shared" si="3"/>
        <v>97.83</v>
      </c>
      <c r="R6" s="20">
        <f t="shared" si="3"/>
        <v>4312</v>
      </c>
      <c r="S6" s="20">
        <f t="shared" si="3"/>
        <v>46159</v>
      </c>
      <c r="T6" s="20">
        <f t="shared" si="3"/>
        <v>178.94</v>
      </c>
      <c r="U6" s="20">
        <f t="shared" si="3"/>
        <v>257.95999999999998</v>
      </c>
      <c r="V6" s="20">
        <f t="shared" si="3"/>
        <v>1316</v>
      </c>
      <c r="W6" s="20">
        <f t="shared" si="3"/>
        <v>0.48</v>
      </c>
      <c r="X6" s="20">
        <f t="shared" si="3"/>
        <v>2741.67</v>
      </c>
      <c r="Y6" s="21" t="str">
        <f>IF(Y7="",NA(),Y7)</f>
        <v>-</v>
      </c>
      <c r="Z6" s="21" t="str">
        <f t="shared" ref="Z6:AH6" si="4">IF(Z7="",NA(),Z7)</f>
        <v>-</v>
      </c>
      <c r="AA6" s="21">
        <f t="shared" si="4"/>
        <v>104.43</v>
      </c>
      <c r="AB6" s="21">
        <f t="shared" si="4"/>
        <v>102.38</v>
      </c>
      <c r="AC6" s="21">
        <f t="shared" si="4"/>
        <v>102.34</v>
      </c>
      <c r="AD6" s="21" t="str">
        <f t="shared" si="4"/>
        <v>-</v>
      </c>
      <c r="AE6" s="21" t="str">
        <f t="shared" si="4"/>
        <v>-</v>
      </c>
      <c r="AF6" s="21">
        <f t="shared" si="4"/>
        <v>101.18</v>
      </c>
      <c r="AG6" s="21">
        <f t="shared" si="4"/>
        <v>99.89</v>
      </c>
      <c r="AH6" s="21">
        <f t="shared" si="4"/>
        <v>104.12</v>
      </c>
      <c r="AI6" s="20" t="str">
        <f>IF(AI7="","",IF(AI7="-","【-】","【"&amp;SUBSTITUTE(TEXT(AI7,"#,##0.00"),"-","△")&amp;"】"))</f>
        <v>【101.46】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140.63</v>
      </c>
      <c r="AR6" s="21">
        <f t="shared" si="5"/>
        <v>163.84</v>
      </c>
      <c r="AS6" s="21">
        <f t="shared" si="5"/>
        <v>176.46</v>
      </c>
      <c r="AT6" s="20" t="str">
        <f>IF(AT7="","",IF(AT7="-","【-】","【"&amp;SUBSTITUTE(TEXT(AT7,"#,##0.00"),"-","△")&amp;"】"))</f>
        <v>【104.91】</v>
      </c>
      <c r="AU6" s="21" t="str">
        <f>IF(AU7="",NA(),AU7)</f>
        <v>-</v>
      </c>
      <c r="AV6" s="21" t="str">
        <f t="shared" ref="AV6:BD6" si="6">IF(AV7="",NA(),AV7)</f>
        <v>-</v>
      </c>
      <c r="AW6" s="21">
        <f t="shared" si="6"/>
        <v>39.32</v>
      </c>
      <c r="AX6" s="21">
        <f t="shared" si="6"/>
        <v>33.729999999999997</v>
      </c>
      <c r="AY6" s="21">
        <f t="shared" si="6"/>
        <v>28.12</v>
      </c>
      <c r="AZ6" s="21" t="str">
        <f t="shared" si="6"/>
        <v>-</v>
      </c>
      <c r="BA6" s="21" t="str">
        <f t="shared" si="6"/>
        <v>-</v>
      </c>
      <c r="BB6" s="21">
        <f t="shared" si="6"/>
        <v>56.53</v>
      </c>
      <c r="BC6" s="21">
        <f t="shared" si="6"/>
        <v>59.66</v>
      </c>
      <c r="BD6" s="21">
        <f t="shared" si="6"/>
        <v>61.64</v>
      </c>
      <c r="BE6" s="20" t="str">
        <f>IF(BE7="","",IF(BE7="-","【-】","【"&amp;SUBSTITUTE(TEXT(BE7,"#,##0.00"),"-","△")&amp;"】"))</f>
        <v>【61.34】</v>
      </c>
      <c r="BF6" s="21" t="str">
        <f>IF(BF7="",NA(),BF7)</f>
        <v>-</v>
      </c>
      <c r="BG6" s="21" t="str">
        <f t="shared" ref="BG6:BO6" si="7">IF(BG7="",NA(),BG7)</f>
        <v>-</v>
      </c>
      <c r="BH6" s="21">
        <f t="shared" si="7"/>
        <v>146.72</v>
      </c>
      <c r="BI6" s="21">
        <f t="shared" si="7"/>
        <v>98.89</v>
      </c>
      <c r="BJ6" s="21">
        <f t="shared" si="7"/>
        <v>86.47</v>
      </c>
      <c r="BK6" s="21" t="str">
        <f t="shared" si="7"/>
        <v>-</v>
      </c>
      <c r="BL6" s="21" t="str">
        <f t="shared" si="7"/>
        <v>-</v>
      </c>
      <c r="BM6" s="21">
        <f t="shared" si="7"/>
        <v>1095.52</v>
      </c>
      <c r="BN6" s="21">
        <f t="shared" si="7"/>
        <v>1056.55</v>
      </c>
      <c r="BO6" s="21">
        <f t="shared" si="7"/>
        <v>1278.54</v>
      </c>
      <c r="BP6" s="20" t="str">
        <f>IF(BP7="","",IF(BP7="-","【-】","【"&amp;SUBSTITUTE(TEXT(BP7,"#,##0.00"),"-","△")&amp;"】"))</f>
        <v>【1,078.44】</v>
      </c>
      <c r="BQ6" s="21" t="str">
        <f>IF(BQ7="",NA(),BQ7)</f>
        <v>-</v>
      </c>
      <c r="BR6" s="21" t="str">
        <f t="shared" ref="BR6:BZ6" si="8">IF(BR7="",NA(),BR7)</f>
        <v>-</v>
      </c>
      <c r="BS6" s="21">
        <f t="shared" si="8"/>
        <v>67.989999999999995</v>
      </c>
      <c r="BT6" s="21">
        <f t="shared" si="8"/>
        <v>63.59</v>
      </c>
      <c r="BU6" s="21">
        <f t="shared" si="8"/>
        <v>56.4</v>
      </c>
      <c r="BV6" s="21" t="str">
        <f t="shared" si="8"/>
        <v>-</v>
      </c>
      <c r="BW6" s="21" t="str">
        <f t="shared" si="8"/>
        <v>-</v>
      </c>
      <c r="BX6" s="21">
        <f t="shared" si="8"/>
        <v>39.64</v>
      </c>
      <c r="BY6" s="21">
        <f t="shared" si="8"/>
        <v>40</v>
      </c>
      <c r="BZ6" s="21">
        <f t="shared" si="8"/>
        <v>38.74</v>
      </c>
      <c r="CA6" s="20" t="str">
        <f>IF(CA7="","",IF(CA7="-","【-】","【"&amp;SUBSTITUTE(TEXT(CA7,"#,##0.00"),"-","△")&amp;"】"))</f>
        <v>【41.91】</v>
      </c>
      <c r="CB6" s="21" t="str">
        <f>IF(CB7="",NA(),CB7)</f>
        <v>-</v>
      </c>
      <c r="CC6" s="21" t="str">
        <f t="shared" ref="CC6:CK6" si="9">IF(CC7="",NA(),CC7)</f>
        <v>-</v>
      </c>
      <c r="CD6" s="21">
        <f t="shared" si="9"/>
        <v>313.67</v>
      </c>
      <c r="CE6" s="21">
        <f t="shared" si="9"/>
        <v>333.82</v>
      </c>
      <c r="CF6" s="21">
        <f t="shared" si="9"/>
        <v>383.65</v>
      </c>
      <c r="CG6" s="21" t="str">
        <f t="shared" si="9"/>
        <v>-</v>
      </c>
      <c r="CH6" s="21" t="str">
        <f t="shared" si="9"/>
        <v>-</v>
      </c>
      <c r="CI6" s="21">
        <f t="shared" si="9"/>
        <v>449.72</v>
      </c>
      <c r="CJ6" s="21">
        <f t="shared" si="9"/>
        <v>437.27</v>
      </c>
      <c r="CK6" s="21">
        <f t="shared" si="9"/>
        <v>456.72</v>
      </c>
      <c r="CL6" s="20" t="str">
        <f>IF(CL7="","",IF(CL7="-","【-】","【"&amp;SUBSTITUTE(TEXT(CL7,"#,##0.00"),"-","△")&amp;"】"))</f>
        <v>【420.17】</v>
      </c>
      <c r="CM6" s="21" t="str">
        <f>IF(CM7="",NA(),CM7)</f>
        <v>-</v>
      </c>
      <c r="CN6" s="21" t="str">
        <f t="shared" ref="CN6:CV6" si="10">IF(CN7="",NA(),CN7)</f>
        <v>-</v>
      </c>
      <c r="CO6" s="21">
        <f t="shared" si="10"/>
        <v>24.25</v>
      </c>
      <c r="CP6" s="21">
        <f t="shared" si="10"/>
        <v>23.82</v>
      </c>
      <c r="CQ6" s="21">
        <f t="shared" si="10"/>
        <v>23.18</v>
      </c>
      <c r="CR6" s="21" t="str">
        <f t="shared" si="10"/>
        <v>-</v>
      </c>
      <c r="CS6" s="21" t="str">
        <f t="shared" si="10"/>
        <v>-</v>
      </c>
      <c r="CT6" s="21">
        <f t="shared" si="10"/>
        <v>30.19</v>
      </c>
      <c r="CU6" s="21">
        <f t="shared" si="10"/>
        <v>28.77</v>
      </c>
      <c r="CV6" s="21">
        <f t="shared" si="10"/>
        <v>26.22</v>
      </c>
      <c r="CW6" s="20" t="str">
        <f>IF(CW7="","",IF(CW7="-","【-】","【"&amp;SUBSTITUTE(TEXT(CW7,"#,##0.00"),"-","△")&amp;"】"))</f>
        <v>【29.92】</v>
      </c>
      <c r="CX6" s="21" t="str">
        <f>IF(CX7="",NA(),CX7)</f>
        <v>-</v>
      </c>
      <c r="CY6" s="21" t="str">
        <f t="shared" ref="CY6:DG6" si="11">IF(CY7="",NA(),CY7)</f>
        <v>-</v>
      </c>
      <c r="CZ6" s="21">
        <f t="shared" si="11"/>
        <v>62.1</v>
      </c>
      <c r="DA6" s="21">
        <f t="shared" si="11"/>
        <v>62.81</v>
      </c>
      <c r="DB6" s="21">
        <f t="shared" si="11"/>
        <v>62.84</v>
      </c>
      <c r="DC6" s="21" t="str">
        <f t="shared" si="11"/>
        <v>-</v>
      </c>
      <c r="DD6" s="21" t="str">
        <f t="shared" si="11"/>
        <v>-</v>
      </c>
      <c r="DE6" s="21">
        <f t="shared" si="11"/>
        <v>79.09</v>
      </c>
      <c r="DF6" s="21">
        <f t="shared" si="11"/>
        <v>78.900000000000006</v>
      </c>
      <c r="DG6" s="21">
        <f t="shared" si="11"/>
        <v>78.03</v>
      </c>
      <c r="DH6" s="20" t="str">
        <f>IF(DH7="","",IF(DH7="-","【-】","【"&amp;SUBSTITUTE(TEXT(DH7,"#,##0.00"),"-","△")&amp;"】"))</f>
        <v>【80.39】</v>
      </c>
      <c r="DI6" s="21" t="str">
        <f>IF(DI7="",NA(),DI7)</f>
        <v>-</v>
      </c>
      <c r="DJ6" s="21" t="str">
        <f t="shared" ref="DJ6:DR6" si="12">IF(DJ7="",NA(),DJ7)</f>
        <v>-</v>
      </c>
      <c r="DK6" s="21">
        <f t="shared" si="12"/>
        <v>3.45</v>
      </c>
      <c r="DL6" s="21">
        <f t="shared" si="12"/>
        <v>6.8</v>
      </c>
      <c r="DM6" s="21">
        <f t="shared" si="12"/>
        <v>10.07</v>
      </c>
      <c r="DN6" s="21" t="str">
        <f t="shared" si="12"/>
        <v>-</v>
      </c>
      <c r="DO6" s="21" t="str">
        <f t="shared" si="12"/>
        <v>-</v>
      </c>
      <c r="DP6" s="21">
        <f t="shared" si="12"/>
        <v>20.14</v>
      </c>
      <c r="DQ6" s="21">
        <f t="shared" si="12"/>
        <v>23.17</v>
      </c>
      <c r="DR6" s="21">
        <f t="shared" si="12"/>
        <v>25.29</v>
      </c>
      <c r="DS6" s="20" t="str">
        <f>IF(DS7="","",IF(DS7="-","【-】","【"&amp;SUBSTITUTE(TEXT(DS7,"#,##0.00"),"-","△")&amp;"】"))</f>
        <v>【29.81】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v>
      </c>
      <c r="EM6" s="21">
        <f t="shared" si="14"/>
        <v>0.01</v>
      </c>
      <c r="EN6" s="21">
        <f t="shared" si="14"/>
        <v>0.01</v>
      </c>
      <c r="EO6" s="20" t="str">
        <f>IF(EO7="","",IF(EO7="-","【-】","【"&amp;SUBSTITUTE(TEXT(EO7,"#,##0.00"),"-","△")&amp;"】"))</f>
        <v>【0.01】</v>
      </c>
    </row>
    <row r="7" spans="1:148" s="22" customFormat="1" x14ac:dyDescent="0.15">
      <c r="A7" s="14"/>
      <c r="B7" s="23">
        <v>2022</v>
      </c>
      <c r="C7" s="23">
        <v>242152</v>
      </c>
      <c r="D7" s="23">
        <v>46</v>
      </c>
      <c r="E7" s="23">
        <v>17</v>
      </c>
      <c r="F7" s="23">
        <v>6</v>
      </c>
      <c r="G7" s="23">
        <v>0</v>
      </c>
      <c r="H7" s="23" t="s">
        <v>96</v>
      </c>
      <c r="I7" s="23" t="s">
        <v>97</v>
      </c>
      <c r="J7" s="23" t="s">
        <v>98</v>
      </c>
      <c r="K7" s="23" t="s">
        <v>99</v>
      </c>
      <c r="L7" s="23" t="s">
        <v>100</v>
      </c>
      <c r="M7" s="23" t="s">
        <v>101</v>
      </c>
      <c r="N7" s="24" t="s">
        <v>102</v>
      </c>
      <c r="O7" s="24">
        <v>84.88</v>
      </c>
      <c r="P7" s="24">
        <v>2.87</v>
      </c>
      <c r="Q7" s="24">
        <v>97.83</v>
      </c>
      <c r="R7" s="24">
        <v>4312</v>
      </c>
      <c r="S7" s="24">
        <v>46159</v>
      </c>
      <c r="T7" s="24">
        <v>178.94</v>
      </c>
      <c r="U7" s="24">
        <v>257.95999999999998</v>
      </c>
      <c r="V7" s="24">
        <v>1316</v>
      </c>
      <c r="W7" s="24">
        <v>0.48</v>
      </c>
      <c r="X7" s="24">
        <v>2741.67</v>
      </c>
      <c r="Y7" s="24" t="s">
        <v>102</v>
      </c>
      <c r="Z7" s="24" t="s">
        <v>102</v>
      </c>
      <c r="AA7" s="24">
        <v>104.43</v>
      </c>
      <c r="AB7" s="24">
        <v>102.38</v>
      </c>
      <c r="AC7" s="24">
        <v>102.34</v>
      </c>
      <c r="AD7" s="24" t="s">
        <v>102</v>
      </c>
      <c r="AE7" s="24" t="s">
        <v>102</v>
      </c>
      <c r="AF7" s="24">
        <v>101.18</v>
      </c>
      <c r="AG7" s="24">
        <v>99.89</v>
      </c>
      <c r="AH7" s="24">
        <v>104.12</v>
      </c>
      <c r="AI7" s="24">
        <v>101.46</v>
      </c>
      <c r="AJ7" s="24" t="s">
        <v>102</v>
      </c>
      <c r="AK7" s="24" t="s">
        <v>102</v>
      </c>
      <c r="AL7" s="24">
        <v>0</v>
      </c>
      <c r="AM7" s="24">
        <v>0</v>
      </c>
      <c r="AN7" s="24">
        <v>0</v>
      </c>
      <c r="AO7" s="24" t="s">
        <v>102</v>
      </c>
      <c r="AP7" s="24" t="s">
        <v>102</v>
      </c>
      <c r="AQ7" s="24">
        <v>140.63</v>
      </c>
      <c r="AR7" s="24">
        <v>163.84</v>
      </c>
      <c r="AS7" s="24">
        <v>176.46</v>
      </c>
      <c r="AT7" s="24">
        <v>104.91</v>
      </c>
      <c r="AU7" s="24" t="s">
        <v>102</v>
      </c>
      <c r="AV7" s="24" t="s">
        <v>102</v>
      </c>
      <c r="AW7" s="24">
        <v>39.32</v>
      </c>
      <c r="AX7" s="24">
        <v>33.729999999999997</v>
      </c>
      <c r="AY7" s="24">
        <v>28.12</v>
      </c>
      <c r="AZ7" s="24" t="s">
        <v>102</v>
      </c>
      <c r="BA7" s="24" t="s">
        <v>102</v>
      </c>
      <c r="BB7" s="24">
        <v>56.53</v>
      </c>
      <c r="BC7" s="24">
        <v>59.66</v>
      </c>
      <c r="BD7" s="24">
        <v>61.64</v>
      </c>
      <c r="BE7" s="24">
        <v>61.34</v>
      </c>
      <c r="BF7" s="24" t="s">
        <v>102</v>
      </c>
      <c r="BG7" s="24" t="s">
        <v>102</v>
      </c>
      <c r="BH7" s="24">
        <v>146.72</v>
      </c>
      <c r="BI7" s="24">
        <v>98.89</v>
      </c>
      <c r="BJ7" s="24">
        <v>86.47</v>
      </c>
      <c r="BK7" s="24" t="s">
        <v>102</v>
      </c>
      <c r="BL7" s="24" t="s">
        <v>102</v>
      </c>
      <c r="BM7" s="24">
        <v>1095.52</v>
      </c>
      <c r="BN7" s="24">
        <v>1056.55</v>
      </c>
      <c r="BO7" s="24">
        <v>1278.54</v>
      </c>
      <c r="BP7" s="24">
        <v>1078.44</v>
      </c>
      <c r="BQ7" s="24" t="s">
        <v>102</v>
      </c>
      <c r="BR7" s="24" t="s">
        <v>102</v>
      </c>
      <c r="BS7" s="24">
        <v>67.989999999999995</v>
      </c>
      <c r="BT7" s="24">
        <v>63.59</v>
      </c>
      <c r="BU7" s="24">
        <v>56.4</v>
      </c>
      <c r="BV7" s="24" t="s">
        <v>102</v>
      </c>
      <c r="BW7" s="24" t="s">
        <v>102</v>
      </c>
      <c r="BX7" s="24">
        <v>39.64</v>
      </c>
      <c r="BY7" s="24">
        <v>40</v>
      </c>
      <c r="BZ7" s="24">
        <v>38.74</v>
      </c>
      <c r="CA7" s="24">
        <v>41.91</v>
      </c>
      <c r="CB7" s="24" t="s">
        <v>102</v>
      </c>
      <c r="CC7" s="24" t="s">
        <v>102</v>
      </c>
      <c r="CD7" s="24">
        <v>313.67</v>
      </c>
      <c r="CE7" s="24">
        <v>333.82</v>
      </c>
      <c r="CF7" s="24">
        <v>383.65</v>
      </c>
      <c r="CG7" s="24" t="s">
        <v>102</v>
      </c>
      <c r="CH7" s="24" t="s">
        <v>102</v>
      </c>
      <c r="CI7" s="24">
        <v>449.72</v>
      </c>
      <c r="CJ7" s="24">
        <v>437.27</v>
      </c>
      <c r="CK7" s="24">
        <v>456.72</v>
      </c>
      <c r="CL7" s="24">
        <v>420.17</v>
      </c>
      <c r="CM7" s="24" t="s">
        <v>102</v>
      </c>
      <c r="CN7" s="24" t="s">
        <v>102</v>
      </c>
      <c r="CO7" s="24">
        <v>24.25</v>
      </c>
      <c r="CP7" s="24">
        <v>23.82</v>
      </c>
      <c r="CQ7" s="24">
        <v>23.18</v>
      </c>
      <c r="CR7" s="24" t="s">
        <v>102</v>
      </c>
      <c r="CS7" s="24" t="s">
        <v>102</v>
      </c>
      <c r="CT7" s="24">
        <v>30.19</v>
      </c>
      <c r="CU7" s="24">
        <v>28.77</v>
      </c>
      <c r="CV7" s="24">
        <v>26.22</v>
      </c>
      <c r="CW7" s="24">
        <v>29.92</v>
      </c>
      <c r="CX7" s="24" t="s">
        <v>102</v>
      </c>
      <c r="CY7" s="24" t="s">
        <v>102</v>
      </c>
      <c r="CZ7" s="24">
        <v>62.1</v>
      </c>
      <c r="DA7" s="24">
        <v>62.81</v>
      </c>
      <c r="DB7" s="24">
        <v>62.84</v>
      </c>
      <c r="DC7" s="24" t="s">
        <v>102</v>
      </c>
      <c r="DD7" s="24" t="s">
        <v>102</v>
      </c>
      <c r="DE7" s="24">
        <v>79.09</v>
      </c>
      <c r="DF7" s="24">
        <v>78.900000000000006</v>
      </c>
      <c r="DG7" s="24">
        <v>78.03</v>
      </c>
      <c r="DH7" s="24">
        <v>80.39</v>
      </c>
      <c r="DI7" s="24" t="s">
        <v>102</v>
      </c>
      <c r="DJ7" s="24" t="s">
        <v>102</v>
      </c>
      <c r="DK7" s="24">
        <v>3.45</v>
      </c>
      <c r="DL7" s="24">
        <v>6.8</v>
      </c>
      <c r="DM7" s="24">
        <v>10.07</v>
      </c>
      <c r="DN7" s="24" t="s">
        <v>102</v>
      </c>
      <c r="DO7" s="24" t="s">
        <v>102</v>
      </c>
      <c r="DP7" s="24">
        <v>20.14</v>
      </c>
      <c r="DQ7" s="24">
        <v>23.17</v>
      </c>
      <c r="DR7" s="24">
        <v>25.29</v>
      </c>
      <c r="DS7" s="24">
        <v>29.81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1.6</v>
      </c>
      <c r="EM7" s="24">
        <v>0.01</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