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2_公営企業決算\R04公営企業決算統計\11_経営比較\経営比較分析表\10_HP公開用\10_鳥羽市\"/>
    </mc:Choice>
  </mc:AlternateContent>
  <workbookProtection workbookAlgorithmName="SHA-512" workbookHashValue="a1rcMsY60WHgnpKpb1Ew13wFOnp50znGz4ZLmVWqXDb/OAI6XGW8o8J3/cbp8JlG6tTVgytYXSbVBf/m5hwKkA==" workbookSaltValue="m8uK39FilXaMMMSnnASQzA==" workbookSpinCount="100000" lockStructure="1"/>
  <bookViews>
    <workbookView xWindow="13128" yWindow="288" windowWidth="22212" windowHeight="10188"/>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AT8" i="4" s="1"/>
  <c r="R6" i="5"/>
  <c r="AL8" i="4" s="1"/>
  <c r="Q6" i="5"/>
  <c r="P6" i="5"/>
  <c r="O6" i="5"/>
  <c r="I10" i="4" s="1"/>
  <c r="N6" i="5"/>
  <c r="M6" i="5"/>
  <c r="AD8" i="4" s="1"/>
  <c r="L6" i="5"/>
  <c r="W8" i="4" s="1"/>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F85" i="4"/>
  <c r="BB10" i="4"/>
  <c r="W10" i="4"/>
  <c r="P10" i="4"/>
  <c r="B10" i="4"/>
  <c r="BB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<sst xmlns="http://schemas.openxmlformats.org/spreadsheetml/2006/main" count="228" uniqueCount="114">
  <si>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</si>
  <si>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</si>
  <si>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</si>
  <si>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</si>
  <si>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</si>
  <si>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</si>
  <si>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</si>
  <si>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</si>
  <si>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</si>
  <si>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</si>
  <si>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</si>
  <si>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</si>
  <si>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</si>
  <si>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</si>
  <si>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</si>
  <si>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</si>
  <si>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</si>
  <si>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</si>
  <si>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</si>
  <si>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</si>
  <si>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</si>
  <si>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</si>
  <si>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</si>
  <si>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</si>
  <si>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</si>
  <si>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</si>
  <si>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</si>
  <si>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</si>
  <si>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</si>
  <si>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</si>
  <si>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</si>
  <si>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</si>
  <si>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</si>
  <si>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</si>
  <si>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</si>
  <si>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</si>
  <si>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</si>
  <si>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</si>
  <si>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</si>
  <si>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</si>
  <si>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</si>
  <si>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</si>
  <si>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</si>
  <si>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</si>
  <si>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</si>
  <si>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</si>
  <si>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</si>
  <si>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</si>
  <si>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</si>
  <si>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</si>
  <si>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</si>
  <si>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</si>
  <si>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</si>
  <si>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</si>
  <si>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</si>
  <si>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</si>
  <si>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</si>
  <si>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</si>
  <si>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</si>
  <si>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</si>
  <si>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</si>
  <si>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</si>
  <si>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</si>
  <si>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</si>
  <si>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</si>
  <si>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</si>
  <si>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</si>
  <si>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</si>
  <si>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</si>
  <si>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</si>
  <si>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</si>
  <si>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</si>
  <si>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</si>
  <si>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</si>
  <si>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</si>
  <si>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</si>
  <si>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</si>
  <si>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</si>
  <si>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</si>
  <si>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</si>
  <si>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</si>
  <si>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</si>
  <si>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</si>
  <si>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</si>
  <si>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</si>
  <si>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</si>
  <si>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</si>
  <si>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</si>
  <si>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</si>
  <si>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</si>
  <si>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</si>
  <si>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</si>
  <si>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鳥羽市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</si>
  <si>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</si>
  <si>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</si>
  <si>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</si>
  <si>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</si>
  <si>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</si>
  <si>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</si>
  <si>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</si>
  <si>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</si>
  <si>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</si>
  <si>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</si>
  <si>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</si>
  <si>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</si>
  <si>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</si>
  <si>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</si>
  <si>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</si>
  <si>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</si>
  <si>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</si>
  <si>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</si>
  <si>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新型コロナウイルス感染症による料金の減収は続いているが、経常収支比率は100%を上回る水準に回復している。
流動比率は、全国平均よりも良好で資金繰りが安定しており、企業債残高対給水収益比率も低い水準であることから財政に弾力性がある状態といえる。
なお、料金回収率は100％を上回っていることから、料金水準としては適切に設定されているが、給水原価が平均値に比して高く、施設利用率が低い状況であるなど経営効率という点では改善の余地が残る。
有収率は、計画的に漏水調査を実施しているほか、漏水の早期発見・早期対応に努めており、類似団体平均値を上回る水準を保っている。今後も貴重な水資源を有効に活用するため有収率の向上を図る。</t>
    <rPh sb="0" eb="2">
      <t>シンガタ</t>
    </rPh>
    <rPh sb="9" eb="12">
      <t>カンセンショウ</t>
    </rPh>
    <rPh sb="21" eb="22">
      <t>ツヅ</t>
    </rPh>
    <phoneticPr fontId="4"/>
  </si>
  <si>
    <t>現在の経営状況は比較的良好であるといえるが、複雑な施設配置や、観光需要に対応するための施設規模であるという本市特有の事情により、維持等にかかる経費等は多く、健全な事業経営のためには絶えずコスト削減の努力を続ける必要がある。
また、施設・管路の老朽化が進んでいることから更新需要に対応するとともに災害等に強い水道を目指していく。</t>
    <rPh sb="90" eb="91">
      <t>タ</t>
    </rPh>
    <rPh sb="125" eb="126">
      <t>スス</t>
    </rPh>
    <phoneticPr fontId="4"/>
  </si>
  <si>
    <t>本市の水道は、起伏に富んだ地形的特徴のため、複雑な送配水系統となっているが、これらの多くは昭和40年代から60年代に整備されたものである。
施設を安定多岐に稼働させるためには、日常的なメンテナンスに加え、計画的な更新や大規模修繕などの長寿命化を図る必要がある。
施設を整備した時期よりも人口や観光客数が減少していることから、今後の水需要を踏まえた適正な規模への見直しや統廃合を含む施設の再配置についても検討する必要がある。
また、管路については、他の水道事業体と同様に更新率が課題となっている。防災の観点から重要な管路や地理的に災害時の影響が大きい地域での耐震化を進めるなど、優先順位をつけて対応している。</t>
    <rPh sb="42" eb="43">
      <t>オオ</t>
    </rPh>
    <rPh sb="75" eb="77">
      <t>タキ</t>
    </rPh>
    <rPh sb="99" eb="100">
      <t>クワ</t>
    </rPh>
    <rPh sb="124" eb="126">
      <t>ヒツヨウ</t>
    </rPh>
    <rPh sb="131" eb="133">
      <t>シセツ</t>
    </rPh>
    <rPh sb="134" eb="136">
      <t>セイビ</t>
    </rPh>
    <rPh sb="138" eb="140">
      <t>ジキ</t>
    </rPh>
    <rPh sb="143" eb="145">
      <t>ジンコウ</t>
    </rPh>
    <rPh sb="146" eb="149">
      <t>カンコウキャク</t>
    </rPh>
    <rPh sb="149" eb="150">
      <t>スウ</t>
    </rPh>
    <rPh sb="151" eb="153">
      <t>ゲンショウ</t>
    </rPh>
    <rPh sb="169" eb="170">
      <t>フ</t>
    </rPh>
    <rPh sb="223" eb="224">
      <t>タ</t>
    </rPh>
    <rPh sb="225" eb="227">
      <t>スイドウ</t>
    </rPh>
    <rPh sb="227" eb="230">
      <t>ジギョウタイ</t>
    </rPh>
    <rPh sb="231" eb="233">
      <t>ドウヨウ</t>
    </rPh>
    <rPh sb="234" eb="236">
      <t>コウシン</t>
    </rPh>
    <rPh sb="236" eb="237">
      <t>リツ</t>
    </rPh>
    <rPh sb="238" eb="240">
      <t>カダイ</t>
    </rPh>
    <rPh sb="247" eb="249">
      <t>ボウサイ</t>
    </rPh>
    <rPh sb="250" eb="252">
      <t>カンテン</t>
    </rPh>
    <rPh sb="288" eb="290">
      <t>ユウセン</t>
    </rPh>
    <rPh sb="290" eb="292">
      <t>ジュンイ</t>
    </rPh>
    <rPh sb="296" eb="298">
      <t>タイオウ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</si>
</sst>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quot;-&quot;">
                  <c:v>0.97</c:v>
                </c:pt>
                <c:pt idx="1">
                  <c:v>0</c:v>
                </c:pt>
                <c:pt idx="2" formatCode="#,##0.00;&quot;△&quot;#,##0.00;&quot;-&quot;">
                  <c:v>2.99</c:v>
                </c:pt>
                <c:pt idx="3" formatCode="#,##0.00;&quot;△&quot;#,##0.00;&quot;-&quot;">
                  <c:v>0.36</c:v>
                </c:pt>
                <c:pt idx="4" formatCode="#,##0.00;&quot;△&quot;#,##0.00;&quot;-&quot;">
                  <c:v>0.62</c:v>
                </c:pt>
              </c:numCache>
            </c:numRef>
          </c:val>
          <c:extLst>
            <c:ext xmlns:c16="http://schemas.microsoft.com/office/drawing/2014/chart" uri="{C3380CC4-5D6E-409C-BE32-E72D297353CC}">
              <c16:uniqueId val="{00000000-1E2C-45A2-A52A-8153422B93F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1E2C-45A2-A52A-8153422B93F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126.27</c:v>
                </c:pt>
                <c:pt idx="1">
                  <c:v>118.82</c:v>
                </c:pt>
                <c:pt idx="2">
                  <c:v>90.16</c:v>
                </c:pt>
                <c:pt idx="3">
                  <c:v>108.47</c:v>
                </c:pt>
                <c:pt idx="4">
                  <c:v>110.78</c:v>
                </c:pt>
              </c:numCache>
            </c:numRef>
          </c:val>
          <c:extLst>
            <c:ext xmlns:c16="http://schemas.microsoft.com/office/drawing/2014/chart" uri="{C3380CC4-5D6E-409C-BE32-E72D297353CC}">
              <c16:uniqueId val="{00000000-76BF-4D99-833D-BF47B5F4CE8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76BF-4D99-833D-BF47B5F4CE8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54.16</c:v>
                </c:pt>
                <c:pt idx="1">
                  <c:v>55.05</c:v>
                </c:pt>
                <c:pt idx="2">
                  <c:v>52.32</c:v>
                </c:pt>
                <c:pt idx="3">
                  <c:v>53.78</c:v>
                </c:pt>
                <c:pt idx="4">
                  <c:v>54.8</c:v>
                </c:pt>
              </c:numCache>
            </c:numRef>
          </c:val>
          <c:extLst>
            <c:ext xmlns:c16="http://schemas.microsoft.com/office/drawing/2014/chart" uri="{C3380CC4-5D6E-409C-BE32-E72D297353CC}">
              <c16:uniqueId val="{00000000-1214-41EA-B5A5-4C440A3B2C1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1214-41EA-B5A5-4C440A3B2C1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6.85</c:v>
                </c:pt>
                <c:pt idx="1">
                  <c:v>45.61</c:v>
                </c:pt>
                <c:pt idx="2">
                  <c:v>38.54</c:v>
                </c:pt>
                <c:pt idx="3">
                  <c:v>40.51</c:v>
                </c:pt>
                <c:pt idx="4">
                  <c:v>43.2</c:v>
                </c:pt>
              </c:numCache>
            </c:numRef>
          </c:val>
          <c:extLst>
            <c:ext xmlns:c16="http://schemas.microsoft.com/office/drawing/2014/chart" uri="{C3380CC4-5D6E-409C-BE32-E72D297353CC}">
              <c16:uniqueId val="{00000000-4460-46BE-8413-72EA1F6225C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4460-46BE-8413-72EA1F6225C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CA5-4910-ADA8-489645CC504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2CA5-4910-ADA8-489645CC504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826.68</c:v>
                </c:pt>
                <c:pt idx="1">
                  <c:v>481.65</c:v>
                </c:pt>
                <c:pt idx="2">
                  <c:v>957.1</c:v>
                </c:pt>
                <c:pt idx="3">
                  <c:v>818.31</c:v>
                </c:pt>
                <c:pt idx="4">
                  <c:v>695.41</c:v>
                </c:pt>
              </c:numCache>
            </c:numRef>
          </c:val>
          <c:extLst>
            <c:ext xmlns:c16="http://schemas.microsoft.com/office/drawing/2014/chart" uri="{C3380CC4-5D6E-409C-BE32-E72D297353CC}">
              <c16:uniqueId val="{00000000-60F7-464A-A090-2CB95F5EF76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60F7-464A-A090-2CB95F5EF76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109.44</c:v>
                </c:pt>
                <c:pt idx="1">
                  <c:v>118.34</c:v>
                </c:pt>
                <c:pt idx="2">
                  <c:v>173.02</c:v>
                </c:pt>
                <c:pt idx="3">
                  <c:v>139.13</c:v>
                </c:pt>
                <c:pt idx="4">
                  <c:v>136.58000000000001</c:v>
                </c:pt>
              </c:numCache>
            </c:numRef>
          </c:val>
          <c:extLst>
            <c:ext xmlns:c16="http://schemas.microsoft.com/office/drawing/2014/chart" uri="{C3380CC4-5D6E-409C-BE32-E72D297353CC}">
              <c16:uniqueId val="{00000000-C9FE-47BC-95B7-52192269F76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C9FE-47BC-95B7-52192269F76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126.41</c:v>
                </c:pt>
                <c:pt idx="1">
                  <c:v>119.68</c:v>
                </c:pt>
                <c:pt idx="2">
                  <c:v>86.29</c:v>
                </c:pt>
                <c:pt idx="3">
                  <c:v>108.09</c:v>
                </c:pt>
                <c:pt idx="4">
                  <c:v>106.95</c:v>
                </c:pt>
              </c:numCache>
            </c:numRef>
          </c:val>
          <c:extLst>
            <c:ext xmlns:c16="http://schemas.microsoft.com/office/drawing/2014/chart" uri="{C3380CC4-5D6E-409C-BE32-E72D297353CC}">
              <c16:uniqueId val="{00000000-0751-497D-9FD2-0041E9F316D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0751-497D-9FD2-0041E9F316D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231.02</c:v>
                </c:pt>
                <c:pt idx="1">
                  <c:v>244.57</c:v>
                </c:pt>
                <c:pt idx="2">
                  <c:v>280.44</c:v>
                </c:pt>
                <c:pt idx="3">
                  <c:v>261.94</c:v>
                </c:pt>
                <c:pt idx="4">
                  <c:v>261.19</c:v>
                </c:pt>
              </c:numCache>
            </c:numRef>
          </c:val>
          <c:extLst>
            <c:ext xmlns:c16="http://schemas.microsoft.com/office/drawing/2014/chart" uri="{C3380CC4-5D6E-409C-BE32-E72D297353CC}">
              <c16:uniqueId val="{00000000-0CF9-4865-B778-40C8D9843E5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0CF9-4865-B778-40C8D9843E5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23.3</c:v>
                </c:pt>
                <c:pt idx="1">
                  <c:v>22.65</c:v>
                </c:pt>
                <c:pt idx="2">
                  <c:v>19.84</c:v>
                </c:pt>
                <c:pt idx="3">
                  <c:v>20.46</c:v>
                </c:pt>
                <c:pt idx="4">
                  <c:v>21.23</c:v>
                </c:pt>
              </c:numCache>
            </c:numRef>
          </c:val>
          <c:extLst>
            <c:ext xmlns:c16="http://schemas.microsoft.com/office/drawing/2014/chart" uri="{C3380CC4-5D6E-409C-BE32-E72D297353CC}">
              <c16:uniqueId val="{00000000-EFF5-45A6-919E-17BC17BB165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EFF5-45A6-919E-17BC17BB165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87.44</c:v>
                </c:pt>
                <c:pt idx="1">
                  <c:v>88.48</c:v>
                </c:pt>
                <c:pt idx="2">
                  <c:v>88.46</c:v>
                </c:pt>
                <c:pt idx="3">
                  <c:v>86.12</c:v>
                </c:pt>
                <c:pt idx="4">
                  <c:v>85.99</c:v>
                </c:pt>
              </c:numCache>
            </c:numRef>
          </c:val>
          <c:extLst>
            <c:ext xmlns:c16="http://schemas.microsoft.com/office/drawing/2014/chart" uri="{C3380CC4-5D6E-409C-BE32-E72D297353CC}">
              <c16:uniqueId val="{00000000-2CFF-45B8-B309-7BA644E132F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2CFF-45B8-B309-7BA644E132F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三重県　鳥羽市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66">
        <f>データ!$R$6</f>
        <v>17215</v>
      </c>
      <c r="AM8" s="66"/>
      <c r="AN8" s="66"/>
      <c r="AO8" s="66"/>
      <c r="AP8" s="66"/>
      <c r="AQ8" s="66"/>
      <c r="AR8" s="66"/>
      <c r="AS8" s="66"/>
      <c r="AT8" s="37">
        <f>データ!$S$6</f>
        <v>107.34</v>
      </c>
      <c r="AU8" s="38"/>
      <c r="AV8" s="38"/>
      <c r="AW8" s="38"/>
      <c r="AX8" s="38"/>
      <c r="AY8" s="38"/>
      <c r="AZ8" s="38"/>
      <c r="BA8" s="38"/>
      <c r="BB8" s="55">
        <f>データ!$T$6</f>
        <v>160.38</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86.81</v>
      </c>
      <c r="J10" s="38"/>
      <c r="K10" s="38"/>
      <c r="L10" s="38"/>
      <c r="M10" s="38"/>
      <c r="N10" s="38"/>
      <c r="O10" s="65"/>
      <c r="P10" s="55">
        <f>データ!$P$6</f>
        <v>99.92</v>
      </c>
      <c r="Q10" s="55"/>
      <c r="R10" s="55"/>
      <c r="S10" s="55"/>
      <c r="T10" s="55"/>
      <c r="U10" s="55"/>
      <c r="V10" s="55"/>
      <c r="W10" s="66">
        <f>データ!$Q$6</f>
        <v>3025</v>
      </c>
      <c r="X10" s="66"/>
      <c r="Y10" s="66"/>
      <c r="Z10" s="66"/>
      <c r="AA10" s="66"/>
      <c r="AB10" s="66"/>
      <c r="AC10" s="66"/>
      <c r="AD10" s="2"/>
      <c r="AE10" s="2"/>
      <c r="AF10" s="2"/>
      <c r="AG10" s="2"/>
      <c r="AH10" s="2"/>
      <c r="AI10" s="2"/>
      <c r="AJ10" s="2"/>
      <c r="AK10" s="2"/>
      <c r="AL10" s="66">
        <f>データ!$U$6</f>
        <v>17019</v>
      </c>
      <c r="AM10" s="66"/>
      <c r="AN10" s="66"/>
      <c r="AO10" s="66"/>
      <c r="AP10" s="66"/>
      <c r="AQ10" s="66"/>
      <c r="AR10" s="66"/>
      <c r="AS10" s="66"/>
      <c r="AT10" s="37">
        <f>データ!$V$6</f>
        <v>107.34</v>
      </c>
      <c r="AU10" s="38"/>
      <c r="AV10" s="38"/>
      <c r="AW10" s="38"/>
      <c r="AX10" s="38"/>
      <c r="AY10" s="38"/>
      <c r="AZ10" s="38"/>
      <c r="BA10" s="38"/>
      <c r="BB10" s="55">
        <f>データ!$W$6</f>
        <v>158.55000000000001</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NykLvYygcj2MpO/u0g9bbCACWXYjyCJ6cdiRi+e2SpIlu4Ndj/nrGXE+zry1DpBS2ArDcvT5lYkEUFtstq3mww==" saltValue="kDyZ4shWYTurdnwtDWkE+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2">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2">
      <c r="A6" s="15" t="s">
        <v>91</v>
      </c>
      <c r="B6" s="20">
        <f>B7</f>
        <v>2022</v>
      </c>
      <c r="C6" s="20">
        <f t="shared" ref="C6:W6" si="3">C7</f>
        <v>242110</v>
      </c>
      <c r="D6" s="20">
        <f t="shared" si="3"/>
        <v>46</v>
      </c>
      <c r="E6" s="20">
        <f t="shared" si="3"/>
        <v>1</v>
      </c>
      <c r="F6" s="20">
        <f t="shared" si="3"/>
        <v>0</v>
      </c>
      <c r="G6" s="20">
        <f t="shared" si="3"/>
        <v>1</v>
      </c>
      <c r="H6" s="20" t="str">
        <f t="shared" si="3"/>
        <v>三重県　鳥羽市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86.81</v>
      </c>
      <c r="P6" s="21">
        <f t="shared" si="3"/>
        <v>99.92</v>
      </c>
      <c r="Q6" s="21">
        <f t="shared" si="3"/>
        <v>3025</v>
      </c>
      <c r="R6" s="21">
        <f t="shared" si="3"/>
        <v>17215</v>
      </c>
      <c r="S6" s="21">
        <f t="shared" si="3"/>
        <v>107.34</v>
      </c>
      <c r="T6" s="21">
        <f t="shared" si="3"/>
        <v>160.38</v>
      </c>
      <c r="U6" s="21">
        <f t="shared" si="3"/>
        <v>17019</v>
      </c>
      <c r="V6" s="21">
        <f t="shared" si="3"/>
        <v>107.34</v>
      </c>
      <c r="W6" s="21">
        <f t="shared" si="3"/>
        <v>158.55000000000001</v>
      </c>
      <c r="X6" s="22">
        <f>IF(X7="",NA(),X7)</f>
        <v>126.27</v>
      </c>
      <c r="Y6" s="22">
        <f t="shared" ref="Y6:AG6" si="4">IF(Y7="",NA(),Y7)</f>
        <v>118.82</v>
      </c>
      <c r="Z6" s="22">
        <f t="shared" si="4"/>
        <v>90.16</v>
      </c>
      <c r="AA6" s="22">
        <f t="shared" si="4"/>
        <v>108.47</v>
      </c>
      <c r="AB6" s="22">
        <f t="shared" si="4"/>
        <v>110.78</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826.68</v>
      </c>
      <c r="AU6" s="22">
        <f t="shared" ref="AU6:BC6" si="6">IF(AU7="",NA(),AU7)</f>
        <v>481.65</v>
      </c>
      <c r="AV6" s="22">
        <f t="shared" si="6"/>
        <v>957.1</v>
      </c>
      <c r="AW6" s="22">
        <f t="shared" si="6"/>
        <v>818.31</v>
      </c>
      <c r="AX6" s="22">
        <f t="shared" si="6"/>
        <v>695.41</v>
      </c>
      <c r="AY6" s="22">
        <f t="shared" si="6"/>
        <v>369.69</v>
      </c>
      <c r="AZ6" s="22">
        <f t="shared" si="6"/>
        <v>379.08</v>
      </c>
      <c r="BA6" s="22">
        <f t="shared" si="6"/>
        <v>367.55</v>
      </c>
      <c r="BB6" s="22">
        <f t="shared" si="6"/>
        <v>378.56</v>
      </c>
      <c r="BC6" s="22">
        <f t="shared" si="6"/>
        <v>364.46</v>
      </c>
      <c r="BD6" s="21" t="str">
        <f>IF(BD7="","",IF(BD7="-","【-】","【"&amp;SUBSTITUTE(TEXT(BD7,"#,##0.00"),"-","△")&amp;"】"))</f>
        <v>【252.29】</v>
      </c>
      <c r="BE6" s="22">
        <f>IF(BE7="",NA(),BE7)</f>
        <v>109.44</v>
      </c>
      <c r="BF6" s="22">
        <f t="shared" ref="BF6:BN6" si="7">IF(BF7="",NA(),BF7)</f>
        <v>118.34</v>
      </c>
      <c r="BG6" s="22">
        <f t="shared" si="7"/>
        <v>173.02</v>
      </c>
      <c r="BH6" s="22">
        <f t="shared" si="7"/>
        <v>139.13</v>
      </c>
      <c r="BI6" s="22">
        <f t="shared" si="7"/>
        <v>136.58000000000001</v>
      </c>
      <c r="BJ6" s="22">
        <f t="shared" si="7"/>
        <v>402.99</v>
      </c>
      <c r="BK6" s="22">
        <f t="shared" si="7"/>
        <v>398.98</v>
      </c>
      <c r="BL6" s="22">
        <f t="shared" si="7"/>
        <v>418.68</v>
      </c>
      <c r="BM6" s="22">
        <f t="shared" si="7"/>
        <v>395.68</v>
      </c>
      <c r="BN6" s="22">
        <f t="shared" si="7"/>
        <v>403.72</v>
      </c>
      <c r="BO6" s="21" t="str">
        <f>IF(BO7="","",IF(BO7="-","【-】","【"&amp;SUBSTITUTE(TEXT(BO7,"#,##0.00"),"-","△")&amp;"】"))</f>
        <v>【268.07】</v>
      </c>
      <c r="BP6" s="22">
        <f>IF(BP7="",NA(),BP7)</f>
        <v>126.41</v>
      </c>
      <c r="BQ6" s="22">
        <f t="shared" ref="BQ6:BY6" si="8">IF(BQ7="",NA(),BQ7)</f>
        <v>119.68</v>
      </c>
      <c r="BR6" s="22">
        <f t="shared" si="8"/>
        <v>86.29</v>
      </c>
      <c r="BS6" s="22">
        <f t="shared" si="8"/>
        <v>108.09</v>
      </c>
      <c r="BT6" s="22">
        <f t="shared" si="8"/>
        <v>106.95</v>
      </c>
      <c r="BU6" s="22">
        <f t="shared" si="8"/>
        <v>98.66</v>
      </c>
      <c r="BV6" s="22">
        <f t="shared" si="8"/>
        <v>98.64</v>
      </c>
      <c r="BW6" s="22">
        <f t="shared" si="8"/>
        <v>94.78</v>
      </c>
      <c r="BX6" s="22">
        <f t="shared" si="8"/>
        <v>97.59</v>
      </c>
      <c r="BY6" s="22">
        <f t="shared" si="8"/>
        <v>92.17</v>
      </c>
      <c r="BZ6" s="21" t="str">
        <f>IF(BZ7="","",IF(BZ7="-","【-】","【"&amp;SUBSTITUTE(TEXT(BZ7,"#,##0.00"),"-","△")&amp;"】"))</f>
        <v>【97.47】</v>
      </c>
      <c r="CA6" s="22">
        <f>IF(CA7="",NA(),CA7)</f>
        <v>231.02</v>
      </c>
      <c r="CB6" s="22">
        <f t="shared" ref="CB6:CJ6" si="9">IF(CB7="",NA(),CB7)</f>
        <v>244.57</v>
      </c>
      <c r="CC6" s="22">
        <f t="shared" si="9"/>
        <v>280.44</v>
      </c>
      <c r="CD6" s="22">
        <f t="shared" si="9"/>
        <v>261.94</v>
      </c>
      <c r="CE6" s="22">
        <f t="shared" si="9"/>
        <v>261.19</v>
      </c>
      <c r="CF6" s="22">
        <f t="shared" si="9"/>
        <v>178.59</v>
      </c>
      <c r="CG6" s="22">
        <f t="shared" si="9"/>
        <v>178.92</v>
      </c>
      <c r="CH6" s="22">
        <f t="shared" si="9"/>
        <v>181.3</v>
      </c>
      <c r="CI6" s="22">
        <f t="shared" si="9"/>
        <v>181.71</v>
      </c>
      <c r="CJ6" s="22">
        <f t="shared" si="9"/>
        <v>188.51</v>
      </c>
      <c r="CK6" s="21" t="str">
        <f>IF(CK7="","",IF(CK7="-","【-】","【"&amp;SUBSTITUTE(TEXT(CK7,"#,##0.00"),"-","△")&amp;"】"))</f>
        <v>【174.75】</v>
      </c>
      <c r="CL6" s="22">
        <f>IF(CL7="",NA(),CL7)</f>
        <v>23.3</v>
      </c>
      <c r="CM6" s="22">
        <f t="shared" ref="CM6:CU6" si="10">IF(CM7="",NA(),CM7)</f>
        <v>22.65</v>
      </c>
      <c r="CN6" s="22">
        <f t="shared" si="10"/>
        <v>19.84</v>
      </c>
      <c r="CO6" s="22">
        <f t="shared" si="10"/>
        <v>20.46</v>
      </c>
      <c r="CP6" s="22">
        <f t="shared" si="10"/>
        <v>21.23</v>
      </c>
      <c r="CQ6" s="22">
        <f t="shared" si="10"/>
        <v>55.03</v>
      </c>
      <c r="CR6" s="22">
        <f t="shared" si="10"/>
        <v>55.14</v>
      </c>
      <c r="CS6" s="22">
        <f t="shared" si="10"/>
        <v>55.89</v>
      </c>
      <c r="CT6" s="22">
        <f t="shared" si="10"/>
        <v>55.72</v>
      </c>
      <c r="CU6" s="22">
        <f t="shared" si="10"/>
        <v>55.31</v>
      </c>
      <c r="CV6" s="21" t="str">
        <f>IF(CV7="","",IF(CV7="-","【-】","【"&amp;SUBSTITUTE(TEXT(CV7,"#,##0.00"),"-","△")&amp;"】"))</f>
        <v>【59.97】</v>
      </c>
      <c r="CW6" s="22">
        <f>IF(CW7="",NA(),CW7)</f>
        <v>87.44</v>
      </c>
      <c r="CX6" s="22">
        <f t="shared" ref="CX6:DF6" si="11">IF(CX7="",NA(),CX7)</f>
        <v>88.48</v>
      </c>
      <c r="CY6" s="22">
        <f t="shared" si="11"/>
        <v>88.46</v>
      </c>
      <c r="CZ6" s="22">
        <f t="shared" si="11"/>
        <v>86.12</v>
      </c>
      <c r="DA6" s="22">
        <f t="shared" si="11"/>
        <v>85.99</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54.16</v>
      </c>
      <c r="DI6" s="22">
        <f t="shared" ref="DI6:DQ6" si="12">IF(DI7="",NA(),DI7)</f>
        <v>55.05</v>
      </c>
      <c r="DJ6" s="22">
        <f t="shared" si="12"/>
        <v>52.32</v>
      </c>
      <c r="DK6" s="22">
        <f t="shared" si="12"/>
        <v>53.78</v>
      </c>
      <c r="DL6" s="22">
        <f t="shared" si="12"/>
        <v>54.8</v>
      </c>
      <c r="DM6" s="22">
        <f t="shared" si="12"/>
        <v>48.87</v>
      </c>
      <c r="DN6" s="22">
        <f t="shared" si="12"/>
        <v>49.92</v>
      </c>
      <c r="DO6" s="22">
        <f t="shared" si="12"/>
        <v>50.63</v>
      </c>
      <c r="DP6" s="22">
        <f t="shared" si="12"/>
        <v>51.29</v>
      </c>
      <c r="DQ6" s="22">
        <f t="shared" si="12"/>
        <v>52.2</v>
      </c>
      <c r="DR6" s="21" t="str">
        <f>IF(DR7="","",IF(DR7="-","【-】","【"&amp;SUBSTITUTE(TEXT(DR7,"#,##0.00"),"-","△")&amp;"】"))</f>
        <v>【51.51】</v>
      </c>
      <c r="DS6" s="22">
        <f>IF(DS7="",NA(),DS7)</f>
        <v>6.85</v>
      </c>
      <c r="DT6" s="22">
        <f t="shared" ref="DT6:EB6" si="13">IF(DT7="",NA(),DT7)</f>
        <v>45.61</v>
      </c>
      <c r="DU6" s="22">
        <f t="shared" si="13"/>
        <v>38.54</v>
      </c>
      <c r="DV6" s="22">
        <f t="shared" si="13"/>
        <v>40.51</v>
      </c>
      <c r="DW6" s="22">
        <f t="shared" si="13"/>
        <v>43.2</v>
      </c>
      <c r="DX6" s="22">
        <f t="shared" si="13"/>
        <v>14.85</v>
      </c>
      <c r="DY6" s="22">
        <f t="shared" si="13"/>
        <v>16.88</v>
      </c>
      <c r="DZ6" s="22">
        <f t="shared" si="13"/>
        <v>18.28</v>
      </c>
      <c r="EA6" s="22">
        <f t="shared" si="13"/>
        <v>19.61</v>
      </c>
      <c r="EB6" s="22">
        <f t="shared" si="13"/>
        <v>20.73</v>
      </c>
      <c r="EC6" s="21" t="str">
        <f>IF(EC7="","",IF(EC7="-","【-】","【"&amp;SUBSTITUTE(TEXT(EC7,"#,##0.00"),"-","△")&amp;"】"))</f>
        <v>【23.75】</v>
      </c>
      <c r="ED6" s="22">
        <f>IF(ED7="",NA(),ED7)</f>
        <v>0.97</v>
      </c>
      <c r="EE6" s="21">
        <f t="shared" ref="EE6:EM6" si="14">IF(EE7="",NA(),EE7)</f>
        <v>0</v>
      </c>
      <c r="EF6" s="22">
        <f t="shared" si="14"/>
        <v>2.99</v>
      </c>
      <c r="EG6" s="22">
        <f t="shared" si="14"/>
        <v>0.36</v>
      </c>
      <c r="EH6" s="22">
        <f t="shared" si="14"/>
        <v>0.62</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2">
      <c r="A7" s="15"/>
      <c r="B7" s="24">
        <v>2022</v>
      </c>
      <c r="C7" s="24">
        <v>242110</v>
      </c>
      <c r="D7" s="24">
        <v>46</v>
      </c>
      <c r="E7" s="24">
        <v>1</v>
      </c>
      <c r="F7" s="24">
        <v>0</v>
      </c>
      <c r="G7" s="24">
        <v>1</v>
      </c>
      <c r="H7" s="24" t="s">
        <v>92</v>
      </c>
      <c r="I7" s="24" t="s">
        <v>93</v>
      </c>
      <c r="J7" s="24" t="s">
        <v>94</v>
      </c>
      <c r="K7" s="24" t="s">
        <v>95</v>
      </c>
      <c r="L7" s="24" t="s">
        <v>96</v>
      </c>
      <c r="M7" s="24" t="s">
        <v>97</v>
      </c>
      <c r="N7" s="25" t="s">
        <v>98</v>
      </c>
      <c r="O7" s="25">
        <v>86.81</v>
      </c>
      <c r="P7" s="25">
        <v>99.92</v>
      </c>
      <c r="Q7" s="25">
        <v>3025</v>
      </c>
      <c r="R7" s="25">
        <v>17215</v>
      </c>
      <c r="S7" s="25">
        <v>107.34</v>
      </c>
      <c r="T7" s="25">
        <v>160.38</v>
      </c>
      <c r="U7" s="25">
        <v>17019</v>
      </c>
      <c r="V7" s="25">
        <v>107.34</v>
      </c>
      <c r="W7" s="25">
        <v>158.55000000000001</v>
      </c>
      <c r="X7" s="25">
        <v>126.27</v>
      </c>
      <c r="Y7" s="25">
        <v>118.82</v>
      </c>
      <c r="Z7" s="25">
        <v>90.16</v>
      </c>
      <c r="AA7" s="25">
        <v>108.47</v>
      </c>
      <c r="AB7" s="25">
        <v>110.78</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826.68</v>
      </c>
      <c r="AU7" s="25">
        <v>481.65</v>
      </c>
      <c r="AV7" s="25">
        <v>957.1</v>
      </c>
      <c r="AW7" s="25">
        <v>818.31</v>
      </c>
      <c r="AX7" s="25">
        <v>695.41</v>
      </c>
      <c r="AY7" s="25">
        <v>369.69</v>
      </c>
      <c r="AZ7" s="25">
        <v>379.08</v>
      </c>
      <c r="BA7" s="25">
        <v>367.55</v>
      </c>
      <c r="BB7" s="25">
        <v>378.56</v>
      </c>
      <c r="BC7" s="25">
        <v>364.46</v>
      </c>
      <c r="BD7" s="25">
        <v>252.29</v>
      </c>
      <c r="BE7" s="25">
        <v>109.44</v>
      </c>
      <c r="BF7" s="25">
        <v>118.34</v>
      </c>
      <c r="BG7" s="25">
        <v>173.02</v>
      </c>
      <c r="BH7" s="25">
        <v>139.13</v>
      </c>
      <c r="BI7" s="25">
        <v>136.58000000000001</v>
      </c>
      <c r="BJ7" s="25">
        <v>402.99</v>
      </c>
      <c r="BK7" s="25">
        <v>398.98</v>
      </c>
      <c r="BL7" s="25">
        <v>418.68</v>
      </c>
      <c r="BM7" s="25">
        <v>395.68</v>
      </c>
      <c r="BN7" s="25">
        <v>403.72</v>
      </c>
      <c r="BO7" s="25">
        <v>268.07</v>
      </c>
      <c r="BP7" s="25">
        <v>126.41</v>
      </c>
      <c r="BQ7" s="25">
        <v>119.68</v>
      </c>
      <c r="BR7" s="25">
        <v>86.29</v>
      </c>
      <c r="BS7" s="25">
        <v>108.09</v>
      </c>
      <c r="BT7" s="25">
        <v>106.95</v>
      </c>
      <c r="BU7" s="25">
        <v>98.66</v>
      </c>
      <c r="BV7" s="25">
        <v>98.64</v>
      </c>
      <c r="BW7" s="25">
        <v>94.78</v>
      </c>
      <c r="BX7" s="25">
        <v>97.59</v>
      </c>
      <c r="BY7" s="25">
        <v>92.17</v>
      </c>
      <c r="BZ7" s="25">
        <v>97.47</v>
      </c>
      <c r="CA7" s="25">
        <v>231.02</v>
      </c>
      <c r="CB7" s="25">
        <v>244.57</v>
      </c>
      <c r="CC7" s="25">
        <v>280.44</v>
      </c>
      <c r="CD7" s="25">
        <v>261.94</v>
      </c>
      <c r="CE7" s="25">
        <v>261.19</v>
      </c>
      <c r="CF7" s="25">
        <v>178.59</v>
      </c>
      <c r="CG7" s="25">
        <v>178.92</v>
      </c>
      <c r="CH7" s="25">
        <v>181.3</v>
      </c>
      <c r="CI7" s="25">
        <v>181.71</v>
      </c>
      <c r="CJ7" s="25">
        <v>188.51</v>
      </c>
      <c r="CK7" s="25">
        <v>174.75</v>
      </c>
      <c r="CL7" s="25">
        <v>23.3</v>
      </c>
      <c r="CM7" s="25">
        <v>22.65</v>
      </c>
      <c r="CN7" s="25">
        <v>19.84</v>
      </c>
      <c r="CO7" s="25">
        <v>20.46</v>
      </c>
      <c r="CP7" s="25">
        <v>21.23</v>
      </c>
      <c r="CQ7" s="25">
        <v>55.03</v>
      </c>
      <c r="CR7" s="25">
        <v>55.14</v>
      </c>
      <c r="CS7" s="25">
        <v>55.89</v>
      </c>
      <c r="CT7" s="25">
        <v>55.72</v>
      </c>
      <c r="CU7" s="25">
        <v>55.31</v>
      </c>
      <c r="CV7" s="25">
        <v>59.97</v>
      </c>
      <c r="CW7" s="25">
        <v>87.44</v>
      </c>
      <c r="CX7" s="25">
        <v>88.48</v>
      </c>
      <c r="CY7" s="25">
        <v>88.46</v>
      </c>
      <c r="CZ7" s="25">
        <v>86.12</v>
      </c>
      <c r="DA7" s="25">
        <v>85.99</v>
      </c>
      <c r="DB7" s="25">
        <v>81.900000000000006</v>
      </c>
      <c r="DC7" s="25">
        <v>81.39</v>
      </c>
      <c r="DD7" s="25">
        <v>81.27</v>
      </c>
      <c r="DE7" s="25">
        <v>81.260000000000005</v>
      </c>
      <c r="DF7" s="25">
        <v>80.36</v>
      </c>
      <c r="DG7" s="25">
        <v>89.76</v>
      </c>
      <c r="DH7" s="25">
        <v>54.16</v>
      </c>
      <c r="DI7" s="25">
        <v>55.05</v>
      </c>
      <c r="DJ7" s="25">
        <v>52.32</v>
      </c>
      <c r="DK7" s="25">
        <v>53.78</v>
      </c>
      <c r="DL7" s="25">
        <v>54.8</v>
      </c>
      <c r="DM7" s="25">
        <v>48.87</v>
      </c>
      <c r="DN7" s="25">
        <v>49.92</v>
      </c>
      <c r="DO7" s="25">
        <v>50.63</v>
      </c>
      <c r="DP7" s="25">
        <v>51.29</v>
      </c>
      <c r="DQ7" s="25">
        <v>52.2</v>
      </c>
      <c r="DR7" s="25">
        <v>51.51</v>
      </c>
      <c r="DS7" s="25">
        <v>6.85</v>
      </c>
      <c r="DT7" s="25">
        <v>45.61</v>
      </c>
      <c r="DU7" s="25">
        <v>38.54</v>
      </c>
      <c r="DV7" s="25">
        <v>40.51</v>
      </c>
      <c r="DW7" s="25">
        <v>43.2</v>
      </c>
      <c r="DX7" s="25">
        <v>14.85</v>
      </c>
      <c r="DY7" s="25">
        <v>16.88</v>
      </c>
      <c r="DZ7" s="25">
        <v>18.28</v>
      </c>
      <c r="EA7" s="25">
        <v>19.61</v>
      </c>
      <c r="EB7" s="25">
        <v>20.73</v>
      </c>
      <c r="EC7" s="25">
        <v>23.75</v>
      </c>
      <c r="ED7" s="25">
        <v>0.97</v>
      </c>
      <c r="EE7" s="25">
        <v>0</v>
      </c>
      <c r="EF7" s="25">
        <v>2.99</v>
      </c>
      <c r="EG7" s="25">
        <v>0.36</v>
      </c>
      <c r="EH7" s="25">
        <v>0.62</v>
      </c>
      <c r="EI7" s="25">
        <v>0.5</v>
      </c>
      <c r="EJ7" s="25">
        <v>0.52</v>
      </c>
      <c r="EK7" s="25">
        <v>0.53</v>
      </c>
      <c r="EL7" s="25">
        <v>0.48</v>
      </c>
      <c r="EM7" s="25">
        <v>0.5</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104</v>
      </c>
    </row>
    <row r="12" spans="1:144" x14ac:dyDescent="0.2">
      <c r="B12">
        <v>1</v>
      </c>
      <c r="C12">
        <v>1</v>
      </c>
      <c r="D12">
        <v>2</v>
      </c>
      <c r="E12">
        <v>3</v>
      </c>
      <c r="F12">
        <v>4</v>
      </c>
      <c r="G12" t="s">
        <v>105</v>
      </c>
    </row>
    <row r="13" spans="1:144" x14ac:dyDescent="0.2">
      <c r="B13" t="s">
        <v>106</v>
      </c>
      <c r="C13" t="s">
        <v>107</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