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210078\e財政第２班\22_公営企業決算\R04公営企業決算統計\11_経営比較\経営比較分析表\10_HP公開用\09_亀山市\"/>
    </mc:Choice>
  </mc:AlternateContent>
  <workbookProtection workbookAlgorithmName="SHA-512" workbookHashValue="97mvAKZHVf1/JYSuxEIUSYK6NqXDhyCiDNvHE1NHV671FYG++Dm7Qu/rFWGc/mtFHc/lcQNm6/aPvM+ZR5dvaA==" workbookSaltValue="EeP8NawxQh4HyHXJSg196A==" workbookSpinCount="100000" lockStructure="1"/>
  <bookViews>
    <workbookView xWindow="0" yWindow="0" windowWidth="15360" windowHeight="7632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G85" i="4"/>
  <c r="F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<sst xmlns="http://schemas.openxmlformats.org/spreadsheetml/2006/main" count="228" uniqueCount="113">
  <si>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</si>
  <si>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</si>
  <si>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</si>
  <si>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</si>
  <si>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</si>
  <si>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</si>
  <si>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</si>
  <si>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</si>
  <si>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</si>
  <si>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</si>
  <si>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</si>
  <si>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</si>
  <si>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</si>
  <si>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</si>
  <si>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</si>
  <si>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</si>
  <si>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</si>
  <si>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</si>
  <si>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</si>
  <si>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</si>
  <si>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</si>
  <si>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</si>
  <si>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</si>
  <si>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</si>
  <si>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</si>
  <si>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</si>
  <si>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</si>
  <si>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</si>
  <si>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</si>
  <si>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</si>
  <si>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</si>
  <si>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</si>
  <si>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</si>
  <si>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</si>
  <si>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</si>
  <si>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</si>
  <si>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</si>
  <si>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</si>
  <si>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</si>
  <si>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</si>
  <si>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</si>
  <si>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</si>
  <si>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</si>
  <si>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</si>
  <si>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</si>
  <si>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</si>
  <si>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</si>
  <si>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</si>
  <si>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</si>
  <si>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</si>
  <si>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</si>
  <si>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</si>
  <si>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</si>
  <si>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</si>
  <si>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</si>
  <si>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</si>
  <si>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</si>
  <si>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</si>
  <si>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</si>
  <si>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</si>
  <si>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</si>
  <si>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</si>
  <si>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</si>
  <si>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</si>
  <si>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</si>
  <si>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</si>
  <si>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</si>
  <si>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</si>
  <si>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</si>
  <si>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</si>
  <si>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</si>
  <si>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</si>
  <si>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</si>
  <si>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</si>
  <si>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</si>
  <si>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</si>
  <si>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</si>
  <si>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</si>
  <si>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</si>
  <si>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</si>
  <si>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</si>
  <si>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</si>
  <si>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</si>
  <si>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</si>
  <si>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</si>
  <si>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</si>
  <si>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</si>
  <si>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</si>
  <si>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</si>
  <si>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</si>
  <si>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</si>
  <si>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</si>
  <si>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</si>
  <si>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亀山市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</si>
  <si>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</si>
  <si>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</si>
  <si>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</si>
  <si>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</si>
  <si>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</si>
  <si>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</si>
  <si>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</si>
  <si>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</si>
  <si>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</si>
  <si>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</si>
  <si>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</si>
  <si>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</si>
  <si>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</si>
  <si>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</si>
  <si>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</si>
  <si>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</si>
  <si>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①燃料費等の急騰により、前年度より低下したが、平成30年4月の水道料金改定による給水収益の増加によって、経常収支比率は大きく平均値を上回っている。
②累積欠損金比率は0であり健全である。
③流動比率は平均値を大きく下回っているが、前年度よりは増加している。増加した主な要因は、流動資産の未収金の増加、流動負債の企業債、未払金の減少による。
④企業債残高は順調に減少しており、平均値を大きく下回っているが、③の流動比率が低いため、資本的収支の不足額が大きい場合は起債を検討する必要がある。
⑤平成30年4月の水道料金改定により、料金回収率は健全な水準となっているが、燃料費等の急騰により⑥の給水原価が上昇したため、前年度よりやや低下した。
⑥給水原価は燃料費等の急騰により、前年度よりやや増加した。全国平均を大きく下回り、健全な状況ではあるが、今後の燃料費等の動きに注意が必要である。
⑦施設利用率は前年度と同水準で、平均値を上回っているが、個々の施設能力が適正であるか検証していく必要がある。
⑧有収率は平均値を大きく上回っているが、これは工場用の責任水量によるものである。令和４年度においては実配水量においては89.7%となり、前年度より僅かに増加した。</t>
    <rPh sb="1" eb="4">
      <t>ネンリョウヒ</t>
    </rPh>
    <rPh sb="4" eb="5">
      <t>トウ</t>
    </rPh>
    <rPh sb="6" eb="8">
      <t>キュウトウ</t>
    </rPh>
    <rPh sb="12" eb="15">
      <t>ゼンネンド</t>
    </rPh>
    <rPh sb="17" eb="19">
      <t>テイカ</t>
    </rPh>
    <rPh sb="121" eb="123">
      <t>ゾウカ</t>
    </rPh>
    <rPh sb="128" eb="130">
      <t>ゾウカ</t>
    </rPh>
    <rPh sb="147" eb="149">
      <t>ゾウカ</t>
    </rPh>
    <rPh sb="150" eb="154">
      <t>リュウドウフサイ</t>
    </rPh>
    <rPh sb="155" eb="158">
      <t>キギョウサイ</t>
    </rPh>
    <rPh sb="159" eb="162">
      <t>ミバライキン</t>
    </rPh>
    <rPh sb="163" eb="165">
      <t>ゲンショウ</t>
    </rPh>
    <rPh sb="282" eb="285">
      <t>ネンリョウヒ</t>
    </rPh>
    <rPh sb="285" eb="286">
      <t>トウ</t>
    </rPh>
    <rPh sb="287" eb="289">
      <t>キュウトウ</t>
    </rPh>
    <rPh sb="306" eb="309">
      <t>ゼンネンド</t>
    </rPh>
    <rPh sb="325" eb="329">
      <t>ネンリョウヒトウ</t>
    </rPh>
    <rPh sb="330" eb="332">
      <t>キュウトウ</t>
    </rPh>
    <rPh sb="343" eb="345">
      <t>ゾウカ</t>
    </rPh>
    <rPh sb="371" eb="373">
      <t>コンゴ</t>
    </rPh>
    <rPh sb="374" eb="376">
      <t>ネンリョウ</t>
    </rPh>
    <rPh sb="379" eb="380">
      <t>ウゴ</t>
    </rPh>
    <rPh sb="520" eb="521">
      <t>ワズ</t>
    </rPh>
    <rPh sb="523" eb="525">
      <t>ゾウカ</t>
    </rPh>
    <phoneticPr fontId="4"/>
  </si>
  <si>
    <t>①減価償却率は前年度より上昇しており、平均値を上回っている。50%を超え、類似団体平均値との差が広がっている。施設の更新を早めていく必要がある。
②経年化率は前年度よりやや上昇しており、平均値を上回っている。早急な更新が必要である。
③更新率は前年度より上昇しており、平均値を上回っている。耐用年数を超える管路が増加しないように、今後も計画的な更新が必要である。</t>
    <rPh sb="86" eb="88">
      <t>ジョウショウ</t>
    </rPh>
    <rPh sb="127" eb="129">
      <t>ジョウショウ</t>
    </rPh>
    <phoneticPr fontId="4"/>
  </si>
  <si>
    <t>　平成30年4月の水道料金改定により、経常収支比率や料金回収率は改善している。流動比率は平均と比較すると依然として低いものの、企業債の償還が進んだことにより、流動負債はやや減少しているため、今後の流動比率はやや改善されていくことが予想される。
　また、老朽化の状況としては、管路更新率は平均より高く、計画的な更新は進められているものの、未だ減価償却率、経年化率ともに全国平均を超えており、今後も管路・施設の更新に努めていく必要がある。
　経営状況は概ね健全であるが、老朽化状況の改善に向けて、水需要の動向を注視し、今後の財政運営の維持・改善を計画していく必要がある。</t>
    <rPh sb="219" eb="223">
      <t>ケイエイジョウキョウ</t>
    </rPh>
    <rPh sb="224" eb="225">
      <t>オオム</t>
    </rPh>
    <rPh sb="226" eb="228">
      <t>ケンゼン</t>
    </rPh>
    <rPh sb="233" eb="236">
      <t>ロウキュウカ</t>
    </rPh>
    <rPh sb="236" eb="238">
      <t>ジョウキョウ</t>
    </rPh>
    <rPh sb="239" eb="241">
      <t>カイゼン</t>
    </rPh>
    <rPh sb="242" eb="243">
      <t>ム</t>
    </rPh>
    <rPh sb="265" eb="267">
      <t>イジ</t>
    </rPh>
    <rPh sb="271" eb="273">
      <t>ケイカク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</si>
</sst>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0.74</c:v>
                </c:pt>
                <c:pt idx="1">
                  <c:v>1.17</c:v>
                </c:pt>
                <c:pt idx="2">
                  <c:v>0.96</c:v>
                </c:pt>
                <c:pt idx="3">
                  <c:v>0.75</c:v>
                </c:pt>
                <c:pt idx="4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F-4A7E-B105-B30F464F3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0.57999999999999996</c:v>
                </c:pt>
                <c:pt idx="1">
                  <c:v>0.54</c:v>
                </c:pt>
                <c:pt idx="2">
                  <c:v>0.56999999999999995</c:v>
                </c:pt>
                <c:pt idx="3">
                  <c:v>0.52</c:v>
                </c:pt>
                <c:pt idx="4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BF-4A7E-B105-B30F464F3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72.37</c:v>
                </c:pt>
                <c:pt idx="1">
                  <c:v>71.47</c:v>
                </c:pt>
                <c:pt idx="2">
                  <c:v>70.010000000000005</c:v>
                </c:pt>
                <c:pt idx="3">
                  <c:v>68.52</c:v>
                </c:pt>
                <c:pt idx="4">
                  <c:v>69.790000000000006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1-4CE5-A4B5-3B4566344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59.74</c:v>
                </c:pt>
                <c:pt idx="1">
                  <c:v>59.67</c:v>
                </c:pt>
                <c:pt idx="2">
                  <c:v>60.12</c:v>
                </c:pt>
                <c:pt idx="3">
                  <c:v>60.34</c:v>
                </c:pt>
                <c:pt idx="4">
                  <c:v>59.54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E1-4CE5-A4B5-3B4566344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95.53</c:v>
                </c:pt>
                <c:pt idx="1">
                  <c:v>95.67</c:v>
                </c:pt>
                <c:pt idx="2">
                  <c:v>97.32</c:v>
                </c:pt>
                <c:pt idx="3">
                  <c:v>97.26</c:v>
                </c:pt>
                <c:pt idx="4">
                  <c:v>97.33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94-43AB-A5B9-9D44C8AE8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84.8</c:v>
                </c:pt>
                <c:pt idx="1">
                  <c:v>84.6</c:v>
                </c:pt>
                <c:pt idx="2">
                  <c:v>84.24</c:v>
                </c:pt>
                <c:pt idx="3">
                  <c:v>84.19</c:v>
                </c:pt>
                <c:pt idx="4">
                  <c:v>83.93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4-43AB-A5B9-9D44C8AE8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120.39</c:v>
                </c:pt>
                <c:pt idx="1">
                  <c:v>122.92</c:v>
                </c:pt>
                <c:pt idx="2">
                  <c:v>120.67</c:v>
                </c:pt>
                <c:pt idx="3">
                  <c:v>120.44</c:v>
                </c:pt>
                <c:pt idx="4">
                  <c:v>114.74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5-458E-9E0C-BDA8907C9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110.66</c:v>
                </c:pt>
                <c:pt idx="1">
                  <c:v>109.01</c:v>
                </c:pt>
                <c:pt idx="2">
                  <c:v>108.83</c:v>
                </c:pt>
                <c:pt idx="3">
                  <c:v>109.23</c:v>
                </c:pt>
                <c:pt idx="4">
                  <c:v>108.04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75-458E-9E0C-BDA8907C9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49.24</c:v>
                </c:pt>
                <c:pt idx="1">
                  <c:v>50.18</c:v>
                </c:pt>
                <c:pt idx="2">
                  <c:v>51.48</c:v>
                </c:pt>
                <c:pt idx="3">
                  <c:v>52.31</c:v>
                </c:pt>
                <c:pt idx="4">
                  <c:v>53.25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9-4ED1-92A4-B597A6A07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47.66</c:v>
                </c:pt>
                <c:pt idx="1">
                  <c:v>48.17</c:v>
                </c:pt>
                <c:pt idx="2">
                  <c:v>48.83</c:v>
                </c:pt>
                <c:pt idx="3">
                  <c:v>49.96</c:v>
                </c:pt>
                <c:pt idx="4">
                  <c:v>50.82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A9-4ED1-92A4-B597A6A07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26.2</c:v>
                </c:pt>
                <c:pt idx="1">
                  <c:v>26.01</c:v>
                </c:pt>
                <c:pt idx="2">
                  <c:v>26.26</c:v>
                </c:pt>
                <c:pt idx="3">
                  <c:v>25.85</c:v>
                </c:pt>
                <c:pt idx="4">
                  <c:v>27.82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F-4E42-9258-E332F6A99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15.1</c:v>
                </c:pt>
                <c:pt idx="1">
                  <c:v>17.12</c:v>
                </c:pt>
                <c:pt idx="2">
                  <c:v>18.18</c:v>
                </c:pt>
                <c:pt idx="3">
                  <c:v>19.32</c:v>
                </c:pt>
                <c:pt idx="4">
                  <c:v>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F-4E42-9258-E332F6A99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9-407C-A5CF-785695CAD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2.74</c:v>
                </c:pt>
                <c:pt idx="1">
                  <c:v>3.7</c:v>
                </c:pt>
                <c:pt idx="2">
                  <c:v>4.34</c:v>
                </c:pt>
                <c:pt idx="3">
                  <c:v>4.6900000000000004</c:v>
                </c:pt>
                <c:pt idx="4">
                  <c:v>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89-407C-A5CF-785695CAD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231.02</c:v>
                </c:pt>
                <c:pt idx="1">
                  <c:v>210.72</c:v>
                </c:pt>
                <c:pt idx="2">
                  <c:v>254.26</c:v>
                </c:pt>
                <c:pt idx="3">
                  <c:v>231.54</c:v>
                </c:pt>
                <c:pt idx="4">
                  <c:v>297.07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B-4E81-84D2-DE0017536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366.03</c:v>
                </c:pt>
                <c:pt idx="1">
                  <c:v>365.18</c:v>
                </c:pt>
                <c:pt idx="2">
                  <c:v>327.77</c:v>
                </c:pt>
                <c:pt idx="3">
                  <c:v>338.02</c:v>
                </c:pt>
                <c:pt idx="4">
                  <c:v>345.94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4B-4E81-84D2-DE0017536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135.93</c:v>
                </c:pt>
                <c:pt idx="1">
                  <c:v>120.33</c:v>
                </c:pt>
                <c:pt idx="2">
                  <c:v>106.05</c:v>
                </c:pt>
                <c:pt idx="3">
                  <c:v>90.51</c:v>
                </c:pt>
                <c:pt idx="4">
                  <c:v>73.8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B-4FEB-A3CD-092643BF2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370.12</c:v>
                </c:pt>
                <c:pt idx="1">
                  <c:v>371.65</c:v>
                </c:pt>
                <c:pt idx="2">
                  <c:v>397.1</c:v>
                </c:pt>
                <c:pt idx="3">
                  <c:v>379.91</c:v>
                </c:pt>
                <c:pt idx="4">
                  <c:v>386.61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3B-4FEB-A3CD-092643BF2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117.29</c:v>
                </c:pt>
                <c:pt idx="1">
                  <c:v>118.12</c:v>
                </c:pt>
                <c:pt idx="2">
                  <c:v>116.94</c:v>
                </c:pt>
                <c:pt idx="3">
                  <c:v>117.02</c:v>
                </c:pt>
                <c:pt idx="4">
                  <c:v>110.29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B-4D7C-872B-0D1B29406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100.42</c:v>
                </c:pt>
                <c:pt idx="1">
                  <c:v>98.77</c:v>
                </c:pt>
                <c:pt idx="2">
                  <c:v>95.79</c:v>
                </c:pt>
                <c:pt idx="3">
                  <c:v>98.3</c:v>
                </c:pt>
                <c:pt idx="4">
                  <c:v>93.82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7B-4D7C-872B-0D1B29406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122</c:v>
                </c:pt>
                <c:pt idx="1">
                  <c:v>122.06</c:v>
                </c:pt>
                <c:pt idx="2">
                  <c:v>121.85</c:v>
                </c:pt>
                <c:pt idx="3">
                  <c:v>122.19</c:v>
                </c:pt>
                <c:pt idx="4">
                  <c:v>130.82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3-4231-9DDF-BA6CE5380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171.67</c:v>
                </c:pt>
                <c:pt idx="1">
                  <c:v>173.67</c:v>
                </c:pt>
                <c:pt idx="2">
                  <c:v>171.13</c:v>
                </c:pt>
                <c:pt idx="3">
                  <c:v>173.7</c:v>
                </c:pt>
                <c:pt idx="4">
                  <c:v>178.94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3-4231-9DDF-BA6CE5380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10" Target="../charts/chart10.xml" Type="http://schemas.openxmlformats.org/officeDocument/2006/relationships/chart"/><Relationship Id="rId11" Target="../charts/chart11.xml" Type="http://schemas.openxmlformats.org/officeDocument/2006/relationships/chart"/><Relationship Id="rId2" Target="../charts/chart2.xml" Type="http://schemas.openxmlformats.org/officeDocument/2006/relationships/chart"/><Relationship Id="rId3" Target="../charts/chart3.xml" Type="http://schemas.openxmlformats.org/officeDocument/2006/relationships/chart"/><Relationship Id="rId4" Target="../charts/chart4.xml" Type="http://schemas.openxmlformats.org/officeDocument/2006/relationships/chart"/><Relationship Id="rId5" Target="../charts/chart5.xml" Type="http://schemas.openxmlformats.org/officeDocument/2006/relationships/chart"/><Relationship Id="rId6" Target="../charts/chart6.xml" Type="http://schemas.openxmlformats.org/officeDocument/2006/relationships/chart"/><Relationship Id="rId7" Target="../charts/chart7.xml" Type="http://schemas.openxmlformats.org/officeDocument/2006/relationships/chart"/><Relationship Id="rId8" Target="../charts/chart8.xml" Type="http://schemas.openxmlformats.org/officeDocument/2006/relationships/chart"/><Relationship Id="rId9" Target="../charts/chart9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0" zoomScaleNormal="70" workbookViewId="0"/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 x14ac:dyDescent="0.2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 x14ac:dyDescent="0.2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2" t="str">
        <f>データ!H6</f>
        <v>三重県　亀山市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 x14ac:dyDescent="0.2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A5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49503</v>
      </c>
      <c r="AM8" s="45"/>
      <c r="AN8" s="45"/>
      <c r="AO8" s="45"/>
      <c r="AP8" s="45"/>
      <c r="AQ8" s="45"/>
      <c r="AR8" s="45"/>
      <c r="AS8" s="45"/>
      <c r="AT8" s="46">
        <f>データ!$S$6</f>
        <v>191.04</v>
      </c>
      <c r="AU8" s="47"/>
      <c r="AV8" s="47"/>
      <c r="AW8" s="47"/>
      <c r="AX8" s="47"/>
      <c r="AY8" s="47"/>
      <c r="AZ8" s="47"/>
      <c r="BA8" s="47"/>
      <c r="BB8" s="48">
        <f>データ!$T$6</f>
        <v>259.12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2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 x14ac:dyDescent="0.2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89.98</v>
      </c>
      <c r="J10" s="47"/>
      <c r="K10" s="47"/>
      <c r="L10" s="47"/>
      <c r="M10" s="47"/>
      <c r="N10" s="47"/>
      <c r="O10" s="81"/>
      <c r="P10" s="48">
        <f>データ!$P$6</f>
        <v>99.9</v>
      </c>
      <c r="Q10" s="48"/>
      <c r="R10" s="48"/>
      <c r="S10" s="48"/>
      <c r="T10" s="48"/>
      <c r="U10" s="48"/>
      <c r="V10" s="48"/>
      <c r="W10" s="45">
        <f>データ!$Q$6</f>
        <v>2356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49242</v>
      </c>
      <c r="AM10" s="45"/>
      <c r="AN10" s="45"/>
      <c r="AO10" s="45"/>
      <c r="AP10" s="45"/>
      <c r="AQ10" s="45"/>
      <c r="AR10" s="45"/>
      <c r="AS10" s="45"/>
      <c r="AT10" s="46">
        <f>データ!$V$6</f>
        <v>60.8</v>
      </c>
      <c r="AU10" s="47"/>
      <c r="AV10" s="47"/>
      <c r="AW10" s="47"/>
      <c r="AX10" s="47"/>
      <c r="AY10" s="47"/>
      <c r="AZ10" s="47"/>
      <c r="BA10" s="47"/>
      <c r="BB10" s="48">
        <f>データ!$W$6</f>
        <v>809.9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2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 x14ac:dyDescent="0.2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82" t="s">
        <v>110</v>
      </c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4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82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4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82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4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82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4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82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4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82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4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82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4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82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4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82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4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82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4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82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4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82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4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82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4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82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4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82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4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82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4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82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4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82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4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82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4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82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4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82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4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82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4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82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4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82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4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82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4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82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4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82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4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82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4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2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4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111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 x14ac:dyDescent="0.2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 x14ac:dyDescent="0.2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112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2+MogUuB59By/jTu7vZNFJmUFD0B0sIN2e6uaTXYykjT/lqFgZ+AmzMeP8wyKjSQ1MkA4SVt7MtKe0FvcHafrg==" saltValue="X3mhUcgCPs2ujgDdNt6aHA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6" t="s">
        <v>50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8"/>
      <c r="X3" s="92" t="s">
        <v>51</v>
      </c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 t="s">
        <v>52</v>
      </c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1"/>
      <c r="X4" s="85" t="s">
        <v>54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 t="s">
        <v>55</v>
      </c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 t="s">
        <v>56</v>
      </c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 t="s">
        <v>57</v>
      </c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 t="s">
        <v>58</v>
      </c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 t="s">
        <v>59</v>
      </c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 t="s">
        <v>60</v>
      </c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 t="s">
        <v>61</v>
      </c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 t="s">
        <v>62</v>
      </c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 t="s">
        <v>63</v>
      </c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 t="s">
        <v>64</v>
      </c>
      <c r="EE4" s="85"/>
      <c r="EF4" s="85"/>
      <c r="EG4" s="85"/>
      <c r="EH4" s="85"/>
      <c r="EI4" s="85"/>
      <c r="EJ4" s="85"/>
      <c r="EK4" s="85"/>
      <c r="EL4" s="85"/>
      <c r="EM4" s="85"/>
      <c r="EN4" s="85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2022</v>
      </c>
      <c r="C6" s="20">
        <f t="shared" ref="C6:W6" si="3">C7</f>
        <v>242101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三重県　亀山市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A5</v>
      </c>
      <c r="M6" s="20" t="str">
        <f t="shared" si="3"/>
        <v>非設置</v>
      </c>
      <c r="N6" s="21" t="str">
        <f t="shared" si="3"/>
        <v>-</v>
      </c>
      <c r="O6" s="21">
        <f t="shared" si="3"/>
        <v>89.98</v>
      </c>
      <c r="P6" s="21">
        <f t="shared" si="3"/>
        <v>99.9</v>
      </c>
      <c r="Q6" s="21">
        <f t="shared" si="3"/>
        <v>2356</v>
      </c>
      <c r="R6" s="21">
        <f t="shared" si="3"/>
        <v>49503</v>
      </c>
      <c r="S6" s="21">
        <f t="shared" si="3"/>
        <v>191.04</v>
      </c>
      <c r="T6" s="21">
        <f t="shared" si="3"/>
        <v>259.12</v>
      </c>
      <c r="U6" s="21">
        <f t="shared" si="3"/>
        <v>49242</v>
      </c>
      <c r="V6" s="21">
        <f t="shared" si="3"/>
        <v>60.8</v>
      </c>
      <c r="W6" s="21">
        <f t="shared" si="3"/>
        <v>809.9</v>
      </c>
      <c r="X6" s="22">
        <f>IF(X7="",NA(),X7)</f>
        <v>120.39</v>
      </c>
      <c r="Y6" s="22">
        <f t="shared" ref="Y6:AG6" si="4">IF(Y7="",NA(),Y7)</f>
        <v>122.92</v>
      </c>
      <c r="Z6" s="22">
        <f t="shared" si="4"/>
        <v>120.67</v>
      </c>
      <c r="AA6" s="22">
        <f t="shared" si="4"/>
        <v>120.44</v>
      </c>
      <c r="AB6" s="22">
        <f t="shared" si="4"/>
        <v>114.74</v>
      </c>
      <c r="AC6" s="22">
        <f t="shared" si="4"/>
        <v>110.66</v>
      </c>
      <c r="AD6" s="22">
        <f t="shared" si="4"/>
        <v>109.01</v>
      </c>
      <c r="AE6" s="22">
        <f t="shared" si="4"/>
        <v>108.83</v>
      </c>
      <c r="AF6" s="22">
        <f t="shared" si="4"/>
        <v>109.23</v>
      </c>
      <c r="AG6" s="22">
        <f t="shared" si="4"/>
        <v>108.04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2.74</v>
      </c>
      <c r="AO6" s="22">
        <f t="shared" si="5"/>
        <v>3.7</v>
      </c>
      <c r="AP6" s="22">
        <f t="shared" si="5"/>
        <v>4.34</v>
      </c>
      <c r="AQ6" s="22">
        <f t="shared" si="5"/>
        <v>4.6900000000000004</v>
      </c>
      <c r="AR6" s="22">
        <f t="shared" si="5"/>
        <v>4.72</v>
      </c>
      <c r="AS6" s="21" t="str">
        <f>IF(AS7="","",IF(AS7="-","【-】","【"&amp;SUBSTITUTE(TEXT(AS7,"#,##0.00"),"-","△")&amp;"】"))</f>
        <v>【1.34】</v>
      </c>
      <c r="AT6" s="22">
        <f>IF(AT7="",NA(),AT7)</f>
        <v>231.02</v>
      </c>
      <c r="AU6" s="22">
        <f t="shared" ref="AU6:BC6" si="6">IF(AU7="",NA(),AU7)</f>
        <v>210.72</v>
      </c>
      <c r="AV6" s="22">
        <f t="shared" si="6"/>
        <v>254.26</v>
      </c>
      <c r="AW6" s="22">
        <f t="shared" si="6"/>
        <v>231.54</v>
      </c>
      <c r="AX6" s="22">
        <f t="shared" si="6"/>
        <v>297.07</v>
      </c>
      <c r="AY6" s="22">
        <f t="shared" si="6"/>
        <v>366.03</v>
      </c>
      <c r="AZ6" s="22">
        <f t="shared" si="6"/>
        <v>365.18</v>
      </c>
      <c r="BA6" s="22">
        <f t="shared" si="6"/>
        <v>327.77</v>
      </c>
      <c r="BB6" s="22">
        <f t="shared" si="6"/>
        <v>338.02</v>
      </c>
      <c r="BC6" s="22">
        <f t="shared" si="6"/>
        <v>345.94</v>
      </c>
      <c r="BD6" s="21" t="str">
        <f>IF(BD7="","",IF(BD7="-","【-】","【"&amp;SUBSTITUTE(TEXT(BD7,"#,##0.00"),"-","△")&amp;"】"))</f>
        <v>【252.29】</v>
      </c>
      <c r="BE6" s="22">
        <f>IF(BE7="",NA(),BE7)</f>
        <v>135.93</v>
      </c>
      <c r="BF6" s="22">
        <f t="shared" ref="BF6:BN6" si="7">IF(BF7="",NA(),BF7)</f>
        <v>120.33</v>
      </c>
      <c r="BG6" s="22">
        <f t="shared" si="7"/>
        <v>106.05</v>
      </c>
      <c r="BH6" s="22">
        <f t="shared" si="7"/>
        <v>90.51</v>
      </c>
      <c r="BI6" s="22">
        <f t="shared" si="7"/>
        <v>73.8</v>
      </c>
      <c r="BJ6" s="22">
        <f t="shared" si="7"/>
        <v>370.12</v>
      </c>
      <c r="BK6" s="22">
        <f t="shared" si="7"/>
        <v>371.65</v>
      </c>
      <c r="BL6" s="22">
        <f t="shared" si="7"/>
        <v>397.1</v>
      </c>
      <c r="BM6" s="22">
        <f t="shared" si="7"/>
        <v>379.91</v>
      </c>
      <c r="BN6" s="22">
        <f t="shared" si="7"/>
        <v>386.61</v>
      </c>
      <c r="BO6" s="21" t="str">
        <f>IF(BO7="","",IF(BO7="-","【-】","【"&amp;SUBSTITUTE(TEXT(BO7,"#,##0.00"),"-","△")&amp;"】"))</f>
        <v>【268.07】</v>
      </c>
      <c r="BP6" s="22">
        <f>IF(BP7="",NA(),BP7)</f>
        <v>117.29</v>
      </c>
      <c r="BQ6" s="22">
        <f t="shared" ref="BQ6:BY6" si="8">IF(BQ7="",NA(),BQ7)</f>
        <v>118.12</v>
      </c>
      <c r="BR6" s="22">
        <f t="shared" si="8"/>
        <v>116.94</v>
      </c>
      <c r="BS6" s="22">
        <f t="shared" si="8"/>
        <v>117.02</v>
      </c>
      <c r="BT6" s="22">
        <f t="shared" si="8"/>
        <v>110.29</v>
      </c>
      <c r="BU6" s="22">
        <f t="shared" si="8"/>
        <v>100.42</v>
      </c>
      <c r="BV6" s="22">
        <f t="shared" si="8"/>
        <v>98.77</v>
      </c>
      <c r="BW6" s="22">
        <f t="shared" si="8"/>
        <v>95.79</v>
      </c>
      <c r="BX6" s="22">
        <f t="shared" si="8"/>
        <v>98.3</v>
      </c>
      <c r="BY6" s="22">
        <f t="shared" si="8"/>
        <v>93.82</v>
      </c>
      <c r="BZ6" s="21" t="str">
        <f>IF(BZ7="","",IF(BZ7="-","【-】","【"&amp;SUBSTITUTE(TEXT(BZ7,"#,##0.00"),"-","△")&amp;"】"))</f>
        <v>【97.47】</v>
      </c>
      <c r="CA6" s="22">
        <f>IF(CA7="",NA(),CA7)</f>
        <v>122</v>
      </c>
      <c r="CB6" s="22">
        <f t="shared" ref="CB6:CJ6" si="9">IF(CB7="",NA(),CB7)</f>
        <v>122.06</v>
      </c>
      <c r="CC6" s="22">
        <f t="shared" si="9"/>
        <v>121.85</v>
      </c>
      <c r="CD6" s="22">
        <f t="shared" si="9"/>
        <v>122.19</v>
      </c>
      <c r="CE6" s="22">
        <f t="shared" si="9"/>
        <v>130.82</v>
      </c>
      <c r="CF6" s="22">
        <f t="shared" si="9"/>
        <v>171.67</v>
      </c>
      <c r="CG6" s="22">
        <f t="shared" si="9"/>
        <v>173.67</v>
      </c>
      <c r="CH6" s="22">
        <f t="shared" si="9"/>
        <v>171.13</v>
      </c>
      <c r="CI6" s="22">
        <f t="shared" si="9"/>
        <v>173.7</v>
      </c>
      <c r="CJ6" s="22">
        <f t="shared" si="9"/>
        <v>178.94</v>
      </c>
      <c r="CK6" s="21" t="str">
        <f>IF(CK7="","",IF(CK7="-","【-】","【"&amp;SUBSTITUTE(TEXT(CK7,"#,##0.00"),"-","△")&amp;"】"))</f>
        <v>【174.75】</v>
      </c>
      <c r="CL6" s="22">
        <f>IF(CL7="",NA(),CL7)</f>
        <v>72.37</v>
      </c>
      <c r="CM6" s="22">
        <f t="shared" ref="CM6:CU6" si="10">IF(CM7="",NA(),CM7)</f>
        <v>71.47</v>
      </c>
      <c r="CN6" s="22">
        <f t="shared" si="10"/>
        <v>70.010000000000005</v>
      </c>
      <c r="CO6" s="22">
        <f t="shared" si="10"/>
        <v>68.52</v>
      </c>
      <c r="CP6" s="22">
        <f t="shared" si="10"/>
        <v>69.790000000000006</v>
      </c>
      <c r="CQ6" s="22">
        <f t="shared" si="10"/>
        <v>59.74</v>
      </c>
      <c r="CR6" s="22">
        <f t="shared" si="10"/>
        <v>59.67</v>
      </c>
      <c r="CS6" s="22">
        <f t="shared" si="10"/>
        <v>60.12</v>
      </c>
      <c r="CT6" s="22">
        <f t="shared" si="10"/>
        <v>60.34</v>
      </c>
      <c r="CU6" s="22">
        <f t="shared" si="10"/>
        <v>59.54</v>
      </c>
      <c r="CV6" s="21" t="str">
        <f>IF(CV7="","",IF(CV7="-","【-】","【"&amp;SUBSTITUTE(TEXT(CV7,"#,##0.00"),"-","△")&amp;"】"))</f>
        <v>【59.97】</v>
      </c>
      <c r="CW6" s="22">
        <f>IF(CW7="",NA(),CW7)</f>
        <v>95.53</v>
      </c>
      <c r="CX6" s="22">
        <f t="shared" ref="CX6:DF6" si="11">IF(CX7="",NA(),CX7)</f>
        <v>95.67</v>
      </c>
      <c r="CY6" s="22">
        <f t="shared" si="11"/>
        <v>97.32</v>
      </c>
      <c r="CZ6" s="22">
        <f t="shared" si="11"/>
        <v>97.26</v>
      </c>
      <c r="DA6" s="22">
        <f t="shared" si="11"/>
        <v>97.33</v>
      </c>
      <c r="DB6" s="22">
        <f t="shared" si="11"/>
        <v>84.8</v>
      </c>
      <c r="DC6" s="22">
        <f t="shared" si="11"/>
        <v>84.6</v>
      </c>
      <c r="DD6" s="22">
        <f t="shared" si="11"/>
        <v>84.24</v>
      </c>
      <c r="DE6" s="22">
        <f t="shared" si="11"/>
        <v>84.19</v>
      </c>
      <c r="DF6" s="22">
        <f t="shared" si="11"/>
        <v>83.93</v>
      </c>
      <c r="DG6" s="21" t="str">
        <f>IF(DG7="","",IF(DG7="-","【-】","【"&amp;SUBSTITUTE(TEXT(DG7,"#,##0.00"),"-","△")&amp;"】"))</f>
        <v>【89.76】</v>
      </c>
      <c r="DH6" s="22">
        <f>IF(DH7="",NA(),DH7)</f>
        <v>49.24</v>
      </c>
      <c r="DI6" s="22">
        <f t="shared" ref="DI6:DQ6" si="12">IF(DI7="",NA(),DI7)</f>
        <v>50.18</v>
      </c>
      <c r="DJ6" s="22">
        <f t="shared" si="12"/>
        <v>51.48</v>
      </c>
      <c r="DK6" s="22">
        <f t="shared" si="12"/>
        <v>52.31</v>
      </c>
      <c r="DL6" s="22">
        <f t="shared" si="12"/>
        <v>53.25</v>
      </c>
      <c r="DM6" s="22">
        <f t="shared" si="12"/>
        <v>47.66</v>
      </c>
      <c r="DN6" s="22">
        <f t="shared" si="12"/>
        <v>48.17</v>
      </c>
      <c r="DO6" s="22">
        <f t="shared" si="12"/>
        <v>48.83</v>
      </c>
      <c r="DP6" s="22">
        <f t="shared" si="12"/>
        <v>49.96</v>
      </c>
      <c r="DQ6" s="22">
        <f t="shared" si="12"/>
        <v>50.82</v>
      </c>
      <c r="DR6" s="21" t="str">
        <f>IF(DR7="","",IF(DR7="-","【-】","【"&amp;SUBSTITUTE(TEXT(DR7,"#,##0.00"),"-","△")&amp;"】"))</f>
        <v>【51.51】</v>
      </c>
      <c r="DS6" s="22">
        <f>IF(DS7="",NA(),DS7)</f>
        <v>26.2</v>
      </c>
      <c r="DT6" s="22">
        <f t="shared" ref="DT6:EB6" si="13">IF(DT7="",NA(),DT7)</f>
        <v>26.01</v>
      </c>
      <c r="DU6" s="22">
        <f t="shared" si="13"/>
        <v>26.26</v>
      </c>
      <c r="DV6" s="22">
        <f t="shared" si="13"/>
        <v>25.85</v>
      </c>
      <c r="DW6" s="22">
        <f t="shared" si="13"/>
        <v>27.82</v>
      </c>
      <c r="DX6" s="22">
        <f t="shared" si="13"/>
        <v>15.1</v>
      </c>
      <c r="DY6" s="22">
        <f t="shared" si="13"/>
        <v>17.12</v>
      </c>
      <c r="DZ6" s="22">
        <f t="shared" si="13"/>
        <v>18.18</v>
      </c>
      <c r="EA6" s="22">
        <f t="shared" si="13"/>
        <v>19.32</v>
      </c>
      <c r="EB6" s="22">
        <f t="shared" si="13"/>
        <v>21.16</v>
      </c>
      <c r="EC6" s="21" t="str">
        <f>IF(EC7="","",IF(EC7="-","【-】","【"&amp;SUBSTITUTE(TEXT(EC7,"#,##0.00"),"-","△")&amp;"】"))</f>
        <v>【23.75】</v>
      </c>
      <c r="ED6" s="22">
        <f>IF(ED7="",NA(),ED7)</f>
        <v>0.74</v>
      </c>
      <c r="EE6" s="22">
        <f t="shared" ref="EE6:EM6" si="14">IF(EE7="",NA(),EE7)</f>
        <v>1.17</v>
      </c>
      <c r="EF6" s="22">
        <f t="shared" si="14"/>
        <v>0.96</v>
      </c>
      <c r="EG6" s="22">
        <f t="shared" si="14"/>
        <v>0.75</v>
      </c>
      <c r="EH6" s="22">
        <f t="shared" si="14"/>
        <v>0.93</v>
      </c>
      <c r="EI6" s="22">
        <f t="shared" si="14"/>
        <v>0.57999999999999996</v>
      </c>
      <c r="EJ6" s="22">
        <f t="shared" si="14"/>
        <v>0.54</v>
      </c>
      <c r="EK6" s="22">
        <f t="shared" si="14"/>
        <v>0.56999999999999995</v>
      </c>
      <c r="EL6" s="22">
        <f t="shared" si="14"/>
        <v>0.52</v>
      </c>
      <c r="EM6" s="22">
        <f t="shared" si="14"/>
        <v>0.48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2">
      <c r="A7" s="15"/>
      <c r="B7" s="24">
        <v>2022</v>
      </c>
      <c r="C7" s="24">
        <v>242101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89.98</v>
      </c>
      <c r="P7" s="25">
        <v>99.9</v>
      </c>
      <c r="Q7" s="25">
        <v>2356</v>
      </c>
      <c r="R7" s="25">
        <v>49503</v>
      </c>
      <c r="S7" s="25">
        <v>191.04</v>
      </c>
      <c r="T7" s="25">
        <v>259.12</v>
      </c>
      <c r="U7" s="25">
        <v>49242</v>
      </c>
      <c r="V7" s="25">
        <v>60.8</v>
      </c>
      <c r="W7" s="25">
        <v>809.9</v>
      </c>
      <c r="X7" s="25">
        <v>120.39</v>
      </c>
      <c r="Y7" s="25">
        <v>122.92</v>
      </c>
      <c r="Z7" s="25">
        <v>120.67</v>
      </c>
      <c r="AA7" s="25">
        <v>120.44</v>
      </c>
      <c r="AB7" s="25">
        <v>114.74</v>
      </c>
      <c r="AC7" s="25">
        <v>110.66</v>
      </c>
      <c r="AD7" s="25">
        <v>109.01</v>
      </c>
      <c r="AE7" s="25">
        <v>108.83</v>
      </c>
      <c r="AF7" s="25">
        <v>109.23</v>
      </c>
      <c r="AG7" s="25">
        <v>108.04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2.74</v>
      </c>
      <c r="AO7" s="25">
        <v>3.7</v>
      </c>
      <c r="AP7" s="25">
        <v>4.34</v>
      </c>
      <c r="AQ7" s="25">
        <v>4.6900000000000004</v>
      </c>
      <c r="AR7" s="25">
        <v>4.72</v>
      </c>
      <c r="AS7" s="25">
        <v>1.34</v>
      </c>
      <c r="AT7" s="25">
        <v>231.02</v>
      </c>
      <c r="AU7" s="25">
        <v>210.72</v>
      </c>
      <c r="AV7" s="25">
        <v>254.26</v>
      </c>
      <c r="AW7" s="25">
        <v>231.54</v>
      </c>
      <c r="AX7" s="25">
        <v>297.07</v>
      </c>
      <c r="AY7" s="25">
        <v>366.03</v>
      </c>
      <c r="AZ7" s="25">
        <v>365.18</v>
      </c>
      <c r="BA7" s="25">
        <v>327.77</v>
      </c>
      <c r="BB7" s="25">
        <v>338.02</v>
      </c>
      <c r="BC7" s="25">
        <v>345.94</v>
      </c>
      <c r="BD7" s="25">
        <v>252.29</v>
      </c>
      <c r="BE7" s="25">
        <v>135.93</v>
      </c>
      <c r="BF7" s="25">
        <v>120.33</v>
      </c>
      <c r="BG7" s="25">
        <v>106.05</v>
      </c>
      <c r="BH7" s="25">
        <v>90.51</v>
      </c>
      <c r="BI7" s="25">
        <v>73.8</v>
      </c>
      <c r="BJ7" s="25">
        <v>370.12</v>
      </c>
      <c r="BK7" s="25">
        <v>371.65</v>
      </c>
      <c r="BL7" s="25">
        <v>397.1</v>
      </c>
      <c r="BM7" s="25">
        <v>379.91</v>
      </c>
      <c r="BN7" s="25">
        <v>386.61</v>
      </c>
      <c r="BO7" s="25">
        <v>268.07</v>
      </c>
      <c r="BP7" s="25">
        <v>117.29</v>
      </c>
      <c r="BQ7" s="25">
        <v>118.12</v>
      </c>
      <c r="BR7" s="25">
        <v>116.94</v>
      </c>
      <c r="BS7" s="25">
        <v>117.02</v>
      </c>
      <c r="BT7" s="25">
        <v>110.29</v>
      </c>
      <c r="BU7" s="25">
        <v>100.42</v>
      </c>
      <c r="BV7" s="25">
        <v>98.77</v>
      </c>
      <c r="BW7" s="25">
        <v>95.79</v>
      </c>
      <c r="BX7" s="25">
        <v>98.3</v>
      </c>
      <c r="BY7" s="25">
        <v>93.82</v>
      </c>
      <c r="BZ7" s="25">
        <v>97.47</v>
      </c>
      <c r="CA7" s="25">
        <v>122</v>
      </c>
      <c r="CB7" s="25">
        <v>122.06</v>
      </c>
      <c r="CC7" s="25">
        <v>121.85</v>
      </c>
      <c r="CD7" s="25">
        <v>122.19</v>
      </c>
      <c r="CE7" s="25">
        <v>130.82</v>
      </c>
      <c r="CF7" s="25">
        <v>171.67</v>
      </c>
      <c r="CG7" s="25">
        <v>173.67</v>
      </c>
      <c r="CH7" s="25">
        <v>171.13</v>
      </c>
      <c r="CI7" s="25">
        <v>173.7</v>
      </c>
      <c r="CJ7" s="25">
        <v>178.94</v>
      </c>
      <c r="CK7" s="25">
        <v>174.75</v>
      </c>
      <c r="CL7" s="25">
        <v>72.37</v>
      </c>
      <c r="CM7" s="25">
        <v>71.47</v>
      </c>
      <c r="CN7" s="25">
        <v>70.010000000000005</v>
      </c>
      <c r="CO7" s="25">
        <v>68.52</v>
      </c>
      <c r="CP7" s="25">
        <v>69.790000000000006</v>
      </c>
      <c r="CQ7" s="25">
        <v>59.74</v>
      </c>
      <c r="CR7" s="25">
        <v>59.67</v>
      </c>
      <c r="CS7" s="25">
        <v>60.12</v>
      </c>
      <c r="CT7" s="25">
        <v>60.34</v>
      </c>
      <c r="CU7" s="25">
        <v>59.54</v>
      </c>
      <c r="CV7" s="25">
        <v>59.97</v>
      </c>
      <c r="CW7" s="25">
        <v>95.53</v>
      </c>
      <c r="CX7" s="25">
        <v>95.67</v>
      </c>
      <c r="CY7" s="25">
        <v>97.32</v>
      </c>
      <c r="CZ7" s="25">
        <v>97.26</v>
      </c>
      <c r="DA7" s="25">
        <v>97.33</v>
      </c>
      <c r="DB7" s="25">
        <v>84.8</v>
      </c>
      <c r="DC7" s="25">
        <v>84.6</v>
      </c>
      <c r="DD7" s="25">
        <v>84.24</v>
      </c>
      <c r="DE7" s="25">
        <v>84.19</v>
      </c>
      <c r="DF7" s="25">
        <v>83.93</v>
      </c>
      <c r="DG7" s="25">
        <v>89.76</v>
      </c>
      <c r="DH7" s="25">
        <v>49.24</v>
      </c>
      <c r="DI7" s="25">
        <v>50.18</v>
      </c>
      <c r="DJ7" s="25">
        <v>51.48</v>
      </c>
      <c r="DK7" s="25">
        <v>52.31</v>
      </c>
      <c r="DL7" s="25">
        <v>53.25</v>
      </c>
      <c r="DM7" s="25">
        <v>47.66</v>
      </c>
      <c r="DN7" s="25">
        <v>48.17</v>
      </c>
      <c r="DO7" s="25">
        <v>48.83</v>
      </c>
      <c r="DP7" s="25">
        <v>49.96</v>
      </c>
      <c r="DQ7" s="25">
        <v>50.82</v>
      </c>
      <c r="DR7" s="25">
        <v>51.51</v>
      </c>
      <c r="DS7" s="25">
        <v>26.2</v>
      </c>
      <c r="DT7" s="25">
        <v>26.01</v>
      </c>
      <c r="DU7" s="25">
        <v>26.26</v>
      </c>
      <c r="DV7" s="25">
        <v>25.85</v>
      </c>
      <c r="DW7" s="25">
        <v>27.82</v>
      </c>
      <c r="DX7" s="25">
        <v>15.1</v>
      </c>
      <c r="DY7" s="25">
        <v>17.12</v>
      </c>
      <c r="DZ7" s="25">
        <v>18.18</v>
      </c>
      <c r="EA7" s="25">
        <v>19.32</v>
      </c>
      <c r="EB7" s="25">
        <v>21.16</v>
      </c>
      <c r="EC7" s="25">
        <v>23.75</v>
      </c>
      <c r="ED7" s="25">
        <v>0.74</v>
      </c>
      <c r="EE7" s="25">
        <v>1.17</v>
      </c>
      <c r="EF7" s="25">
        <v>0.96</v>
      </c>
      <c r="EG7" s="25">
        <v>0.75</v>
      </c>
      <c r="EH7" s="25">
        <v>0.93</v>
      </c>
      <c r="EI7" s="25">
        <v>0.57999999999999996</v>
      </c>
      <c r="EJ7" s="25">
        <v>0.54</v>
      </c>
      <c r="EK7" s="25">
        <v>0.56999999999999995</v>
      </c>
      <c r="EL7" s="25">
        <v>0.52</v>
      </c>
      <c r="EM7" s="25">
        <v>0.48</v>
      </c>
      <c r="EN7" s="25">
        <v>0.67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2">
      <c r="B13" t="s">
        <v>107</v>
      </c>
      <c r="C13" t="s">
        <v>108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