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230\Desktop\経営比較分析表(R4決算)\【経営比較分析表】2022_242080_47_140\【経営比較分析表】2022_242080_47_140\"/>
    </mc:Choice>
  </mc:AlternateContent>
  <xr:revisionPtr revIDLastSave="0" documentId="13_ncr:1_{CD91C94A-B2B7-48DE-BBE5-86FFD4D20418}" xr6:coauthVersionLast="36" xr6:coauthVersionMax="36" xr10:uidLastSave="{00000000-0000-0000-0000-000000000000}"/>
  <workbookProtection workbookAlgorithmName="SHA-512" workbookHashValue="ytLIYH9MhRPj0ZYuAMfdVmTrrPmowr69aZL5m/dbk9cZG3MH0rxcQr8atEtmVa6Vt4H+3wWpfksfyFu2VZX/Rg==" workbookSaltValue="8N2aKsBHYwf6UGvr9zoRW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KA78" i="4" s="1"/>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BZ51" i="4"/>
  <c r="GQ30" i="4"/>
  <c r="BZ30" i="4"/>
  <c r="FX30" i="4"/>
  <c r="BG30" i="4"/>
  <c r="AV76" i="4"/>
  <c r="KO51" i="4"/>
  <c r="LE76" i="4"/>
  <c r="KO30" i="4"/>
  <c r="HP76" i="4"/>
  <c r="FX51" i="4"/>
  <c r="BG51" i="4"/>
  <c r="HA76" i="4"/>
  <c r="AN51" i="4"/>
  <c r="FE30" i="4"/>
  <c r="FE51" i="4"/>
  <c r="AN30" i="4"/>
  <c r="JV51" i="4"/>
  <c r="JV30" i="4"/>
  <c r="AG76" i="4"/>
  <c r="KP76" i="4"/>
  <c r="R76" i="4"/>
  <c r="JC51" i="4"/>
  <c r="KA76" i="4"/>
  <c r="EL51" i="4"/>
  <c r="JC30" i="4"/>
  <c r="GL76" i="4"/>
  <c r="U51" i="4"/>
  <c r="EL30" i="4"/>
  <c r="U30"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<sst xmlns="http://schemas.openxmlformats.org/spreadsheetml/2006/main" count="278" uniqueCount="128">
  <si>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</si>
  <si>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</si>
  <si>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</si>
  <si>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</si>
  <si>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</si>
  <si>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</si>
  <si>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</si>
  <si>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</si>
  <si>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</si>
  <si>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</si>
  <si>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</si>
  <si>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</si>
  <si>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</si>
  <si>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</si>
  <si>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</si>
  <si>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</si>
  <si>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</si>
  <si>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</si>
  <si>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</si>
  <si>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</si>
  <si>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</si>
  <si>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</si>
  <si>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</si>
  <si>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</si>
  <si>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</si>
  <si>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</si>
  <si>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</si>
  <si>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</si>
  <si>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</si>
  <si>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</si>
  <si>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</si>
  <si>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</si>
  <si>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</si>
  <si>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</si>
  <si>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</si>
  <si>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</si>
  <si>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</si>
  <si>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</si>
  <si>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</si>
  <si>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</si>
  <si>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</si>
  <si>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</si>
  <si>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</si>
  <si>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</si>
  <si>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</si>
  <si>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</si>
  <si>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</si>
  <si>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</si>
  <si>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</si>
  <si>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</si>
  <si>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</si>
  <si>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</si>
  <si>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</si>
  <si>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</si>
  <si>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</si>
  <si>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</si>
  <si>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</si>
  <si>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</si>
  <si>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</si>
  <si>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</si>
  <si>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</si>
  <si>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</si>
  <si>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</si>
  <si>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</si>
  <si>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</si>
  <si>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</si>
  <si>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</si>
  <si>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</si>
  <si>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</si>
  <si>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</si>
  <si>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</si>
  <si>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</si>
  <si>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</si>
  <si>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</si>
  <si>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</si>
  <si>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</si>
  <si>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</si>
  <si>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</si>
  <si>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</si>
  <si>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</si>
  <si>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</si>
  <si>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</si>
  <si>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</si>
  <si>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</si>
  <si>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</si>
  <si>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</si>
  <si>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</si>
  <si>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</si>
  <si>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</si>
  <si>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</si>
  <si>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</si>
  <si>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</si>
  <si>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</si>
  <si>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</si>
  <si>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</si>
  <si>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</si>
  <si>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</si>
  <si>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</si>
  <si>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</si>
  <si>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</si>
  <si>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</si>
  <si>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</si>
  <si>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</si>
  <si>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</si>
  <si>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</si>
  <si>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</si>
  <si>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</si>
  <si>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名張市</t>
  </si>
  <si>
    <t>市営栄町駐車場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</si>
  <si>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</si>
  <si>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</si>
  <si>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</si>
  <si>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</si>
  <si>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</si>
  <si>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</si>
  <si>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</si>
  <si>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</si>
  <si>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</si>
  <si>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</si>
  <si>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</si>
  <si>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</si>
  <si>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</si>
  <si>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</si>
  <si>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</si>
  <si>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平成30年度に施設機械を更新したことにより、修繕費のみ計上している。</t>
    <phoneticPr fontId="5"/>
  </si>
  <si>
    <t xml:space="preserve">　新型コロナウイルス感染症の影響により、利用者数の減少が続いていたことにより、料金収入が減少し他会計からの繰入れが必要となっていたが、令和4年度は、利用者数が増加傾向となったため、収益が回復した。
</t>
    <rPh sb="67" eb="69">
      <t>レイワ</t>
    </rPh>
    <rPh sb="70" eb="71">
      <t>ネン</t>
    </rPh>
    <rPh sb="71" eb="72">
      <t>ド</t>
    </rPh>
    <rPh sb="74" eb="76">
      <t>リヨウ</t>
    </rPh>
    <rPh sb="76" eb="77">
      <t>シャ</t>
    </rPh>
    <rPh sb="77" eb="78">
      <t>スウ</t>
    </rPh>
    <rPh sb="79" eb="81">
      <t>ゾウカ</t>
    </rPh>
    <rPh sb="81" eb="83">
      <t>ケイコウ</t>
    </rPh>
    <rPh sb="90" eb="92">
      <t>シュウエキ</t>
    </rPh>
    <rPh sb="93" eb="95">
      <t>カイフク</t>
    </rPh>
    <phoneticPr fontId="5"/>
  </si>
  <si>
    <t>　24時間営業となったことで利用者の利便性は向上した。
　新型コロナウイルス感染症の影響により、利用者数が大きく落ち込んでいたが、令和4年度は利用者数が増加傾向となったため、収益が回復した。</t>
    <rPh sb="65" eb="67">
      <t>レイワ</t>
    </rPh>
    <rPh sb="68" eb="70">
      <t>ネンド</t>
    </rPh>
    <rPh sb="71" eb="73">
      <t>リヨウ</t>
    </rPh>
    <rPh sb="73" eb="74">
      <t>シャ</t>
    </rPh>
    <rPh sb="74" eb="75">
      <t>スウ</t>
    </rPh>
    <rPh sb="76" eb="80">
      <t>ゾウカケイコウ</t>
    </rPh>
    <rPh sb="87" eb="89">
      <t>シュウエキ</t>
    </rPh>
    <rPh sb="90" eb="92">
      <t>カイフク</t>
    </rPh>
    <phoneticPr fontId="5"/>
  </si>
  <si>
    <t>　新型コロナウイルス感染症の影響による利用者の減少に伴い収益が減収となっていたが、令和4年度は利用者数が増加傾向となったため、収益が回復した。
　当施設の適切な管理運営を行うと共に周辺駐車場の状況等も考慮した料金設定の適正化等を検討しながら収益の増収を図る。</t>
    <rPh sb="41" eb="43">
      <t>レイワ</t>
    </rPh>
    <rPh sb="44" eb="46">
      <t>ネンド</t>
    </rPh>
    <rPh sb="47" eb="50">
      <t>リヨウシャ</t>
    </rPh>
    <rPh sb="50" eb="51">
      <t>スウ</t>
    </rPh>
    <rPh sb="52" eb="56">
      <t>ゾウカケイコウ</t>
    </rPh>
    <rPh sb="63" eb="65">
      <t>シュウエキ</t>
    </rPh>
    <rPh sb="66" eb="68">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</si>
</sst>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130.1</c:v>
                </c:pt>
                <c:pt idx="1">
                  <c:v>190.6</c:v>
                </c:pt>
                <c:pt idx="2">
                  <c:v>100</c:v>
                </c:pt>
                <c:pt idx="3">
                  <c:v>100</c:v>
                </c:pt>
                <c:pt idx="4">
                  <c:v>153.69999999999999</c:v>
                </c:pt>
              </c:numCache>
            </c:numRef>
          </c:val>
          <c:extLst>
            <c:ext xmlns:c16="http://schemas.microsoft.com/office/drawing/2014/chart" uri="{C3380CC4-5D6E-409C-BE32-E72D297353CC}">
              <c16:uniqueId val="{00000000-35CB-4606-91FB-4478CE215F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5CB-4606-91FB-4478CE215F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9F-495E-9D54-0825FF14EC9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49F-495E-9D54-0825FF14EC9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EE2-4F4C-AD09-05CD95768D0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EE2-4F4C-AD09-05CD95768D0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4D3-43AD-A535-B7D1A107705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4D3-43AD-A535-B7D1A107705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41</c:v>
                </c:pt>
                <c:pt idx="3">
                  <c:v>33</c:v>
                </c:pt>
                <c:pt idx="4">
                  <c:v>0</c:v>
                </c:pt>
              </c:numCache>
            </c:numRef>
          </c:val>
          <c:extLst>
            <c:ext xmlns:c16="http://schemas.microsoft.com/office/drawing/2014/chart" uri="{C3380CC4-5D6E-409C-BE32-E72D297353CC}">
              <c16:uniqueId val="{00000000-20BE-43BC-9979-5CDB87E29F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20BE-43BC-9979-5CDB87E29F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327</c:v>
                </c:pt>
                <c:pt idx="3">
                  <c:v>268</c:v>
                </c:pt>
                <c:pt idx="4">
                  <c:v>0</c:v>
                </c:pt>
              </c:numCache>
            </c:numRef>
          </c:val>
          <c:extLst>
            <c:ext xmlns:c16="http://schemas.microsoft.com/office/drawing/2014/chart" uri="{C3380CC4-5D6E-409C-BE32-E72D297353CC}">
              <c16:uniqueId val="{00000000-D161-44FA-B4ED-7CC2F19D10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D161-44FA-B4ED-7CC2F19D10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73.3</c:v>
                </c:pt>
                <c:pt idx="1">
                  <c:v>91.1</c:v>
                </c:pt>
                <c:pt idx="2">
                  <c:v>35.6</c:v>
                </c:pt>
                <c:pt idx="3">
                  <c:v>33.299999999999997</c:v>
                </c:pt>
                <c:pt idx="4">
                  <c:v>68.900000000000006</c:v>
                </c:pt>
              </c:numCache>
            </c:numRef>
          </c:val>
          <c:extLst>
            <c:ext xmlns:c16="http://schemas.microsoft.com/office/drawing/2014/chart" uri="{C3380CC4-5D6E-409C-BE32-E72D297353CC}">
              <c16:uniqueId val="{00000000-12B2-4D21-922E-88755D0BCE1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2B2-4D21-922E-88755D0BCE1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23.1</c:v>
                </c:pt>
                <c:pt idx="1">
                  <c:v>47.5</c:v>
                </c:pt>
                <c:pt idx="2">
                  <c:v>-69.599999999999994</c:v>
                </c:pt>
                <c:pt idx="3">
                  <c:v>-49.8</c:v>
                </c:pt>
                <c:pt idx="4">
                  <c:v>0</c:v>
                </c:pt>
              </c:numCache>
            </c:numRef>
          </c:val>
          <c:extLst>
            <c:ext xmlns:c16="http://schemas.microsoft.com/office/drawing/2014/chart" uri="{C3380CC4-5D6E-409C-BE32-E72D297353CC}">
              <c16:uniqueId val="{00000000-3280-4357-B7EF-8386B849031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3280-4357-B7EF-8386B849031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1503</c:v>
                </c:pt>
                <c:pt idx="1">
                  <c:v>4169</c:v>
                </c:pt>
                <c:pt idx="2">
                  <c:v>-1913</c:v>
                </c:pt>
                <c:pt idx="3">
                  <c:v>-1472</c:v>
                </c:pt>
                <c:pt idx="4">
                  <c:v>2211</c:v>
                </c:pt>
              </c:numCache>
            </c:numRef>
          </c:val>
          <c:extLst>
            <c:ext xmlns:c16="http://schemas.microsoft.com/office/drawing/2014/chart" uri="{C3380CC4-5D6E-409C-BE32-E72D297353CC}">
              <c16:uniqueId val="{00000000-05AF-404A-807D-E89F53A311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05AF-404A-807D-E89F53A311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U13" zoomScale="90" zoomScaleNormal="9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三重県名張市　市営栄町駐車場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1880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130.1</v>
      </c>
      <c r="V31" s="113"/>
      <c r="W31" s="113"/>
      <c r="X31" s="113"/>
      <c r="Y31" s="113"/>
      <c r="Z31" s="113"/>
      <c r="AA31" s="113"/>
      <c r="AB31" s="113"/>
      <c r="AC31" s="113"/>
      <c r="AD31" s="113"/>
      <c r="AE31" s="113"/>
      <c r="AF31" s="113"/>
      <c r="AG31" s="113"/>
      <c r="AH31" s="113"/>
      <c r="AI31" s="113"/>
      <c r="AJ31" s="113"/>
      <c r="AK31" s="113"/>
      <c r="AL31" s="113"/>
      <c r="AM31" s="113"/>
      <c r="AN31" s="113">
        <f>データ!Z7</f>
        <v>190.6</v>
      </c>
      <c r="AO31" s="113"/>
      <c r="AP31" s="113"/>
      <c r="AQ31" s="113"/>
      <c r="AR31" s="113"/>
      <c r="AS31" s="113"/>
      <c r="AT31" s="113"/>
      <c r="AU31" s="113"/>
      <c r="AV31" s="113"/>
      <c r="AW31" s="113"/>
      <c r="AX31" s="113"/>
      <c r="AY31" s="113"/>
      <c r="AZ31" s="113"/>
      <c r="BA31" s="113"/>
      <c r="BB31" s="113"/>
      <c r="BC31" s="113"/>
      <c r="BD31" s="113"/>
      <c r="BE31" s="113"/>
      <c r="BF31" s="113"/>
      <c r="BG31" s="113">
        <f>データ!AA7</f>
        <v>100</v>
      </c>
      <c r="BH31" s="113"/>
      <c r="BI31" s="113"/>
      <c r="BJ31" s="113"/>
      <c r="BK31" s="113"/>
      <c r="BL31" s="113"/>
      <c r="BM31" s="113"/>
      <c r="BN31" s="113"/>
      <c r="BO31" s="113"/>
      <c r="BP31" s="113"/>
      <c r="BQ31" s="113"/>
      <c r="BR31" s="113"/>
      <c r="BS31" s="113"/>
      <c r="BT31" s="113"/>
      <c r="BU31" s="113"/>
      <c r="BV31" s="113"/>
      <c r="BW31" s="113"/>
      <c r="BX31" s="113"/>
      <c r="BY31" s="113"/>
      <c r="BZ31" s="113">
        <f>データ!AB7</f>
        <v>100</v>
      </c>
      <c r="CA31" s="113"/>
      <c r="CB31" s="113"/>
      <c r="CC31" s="113"/>
      <c r="CD31" s="113"/>
      <c r="CE31" s="113"/>
      <c r="CF31" s="113"/>
      <c r="CG31" s="113"/>
      <c r="CH31" s="113"/>
      <c r="CI31" s="113"/>
      <c r="CJ31" s="113"/>
      <c r="CK31" s="113"/>
      <c r="CL31" s="113"/>
      <c r="CM31" s="113"/>
      <c r="CN31" s="113"/>
      <c r="CO31" s="113"/>
      <c r="CP31" s="113"/>
      <c r="CQ31" s="113"/>
      <c r="CR31" s="113"/>
      <c r="CS31" s="113">
        <f>データ!AC7</f>
        <v>153.69999999999999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41</v>
      </c>
      <c r="FY31" s="113"/>
      <c r="FZ31" s="113"/>
      <c r="GA31" s="113"/>
      <c r="GB31" s="113"/>
      <c r="GC31" s="113"/>
      <c r="GD31" s="113"/>
      <c r="GE31" s="113"/>
      <c r="GF31" s="113"/>
      <c r="GG31" s="113"/>
      <c r="GH31" s="113"/>
      <c r="GI31" s="113"/>
      <c r="GJ31" s="113"/>
      <c r="GK31" s="113"/>
      <c r="GL31" s="113"/>
      <c r="GM31" s="113"/>
      <c r="GN31" s="113"/>
      <c r="GO31" s="113"/>
      <c r="GP31" s="113"/>
      <c r="GQ31" s="113">
        <f>データ!AM7</f>
        <v>33</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73.3</v>
      </c>
      <c r="JD31" s="115"/>
      <c r="JE31" s="115"/>
      <c r="JF31" s="115"/>
      <c r="JG31" s="115"/>
      <c r="JH31" s="115"/>
      <c r="JI31" s="115"/>
      <c r="JJ31" s="115"/>
      <c r="JK31" s="115"/>
      <c r="JL31" s="115"/>
      <c r="JM31" s="115"/>
      <c r="JN31" s="115"/>
      <c r="JO31" s="115"/>
      <c r="JP31" s="115"/>
      <c r="JQ31" s="115"/>
      <c r="JR31" s="115"/>
      <c r="JS31" s="115"/>
      <c r="JT31" s="115"/>
      <c r="JU31" s="116"/>
      <c r="JV31" s="114">
        <f>データ!DL7</f>
        <v>91.1</v>
      </c>
      <c r="JW31" s="115"/>
      <c r="JX31" s="115"/>
      <c r="JY31" s="115"/>
      <c r="JZ31" s="115"/>
      <c r="KA31" s="115"/>
      <c r="KB31" s="115"/>
      <c r="KC31" s="115"/>
      <c r="KD31" s="115"/>
      <c r="KE31" s="115"/>
      <c r="KF31" s="115"/>
      <c r="KG31" s="115"/>
      <c r="KH31" s="115"/>
      <c r="KI31" s="115"/>
      <c r="KJ31" s="115"/>
      <c r="KK31" s="115"/>
      <c r="KL31" s="115"/>
      <c r="KM31" s="115"/>
      <c r="KN31" s="116"/>
      <c r="KO31" s="114">
        <f>データ!DM7</f>
        <v>35.6</v>
      </c>
      <c r="KP31" s="115"/>
      <c r="KQ31" s="115"/>
      <c r="KR31" s="115"/>
      <c r="KS31" s="115"/>
      <c r="KT31" s="115"/>
      <c r="KU31" s="115"/>
      <c r="KV31" s="115"/>
      <c r="KW31" s="115"/>
      <c r="KX31" s="115"/>
      <c r="KY31" s="115"/>
      <c r="KZ31" s="115"/>
      <c r="LA31" s="115"/>
      <c r="LB31" s="115"/>
      <c r="LC31" s="115"/>
      <c r="LD31" s="115"/>
      <c r="LE31" s="115"/>
      <c r="LF31" s="115"/>
      <c r="LG31" s="116"/>
      <c r="LH31" s="114">
        <f>データ!DN7</f>
        <v>33.299999999999997</v>
      </c>
      <c r="LI31" s="115"/>
      <c r="LJ31" s="115"/>
      <c r="LK31" s="115"/>
      <c r="LL31" s="115"/>
      <c r="LM31" s="115"/>
      <c r="LN31" s="115"/>
      <c r="LO31" s="115"/>
      <c r="LP31" s="115"/>
      <c r="LQ31" s="115"/>
      <c r="LR31" s="115"/>
      <c r="LS31" s="115"/>
      <c r="LT31" s="115"/>
      <c r="LU31" s="115"/>
      <c r="LV31" s="115"/>
      <c r="LW31" s="115"/>
      <c r="LX31" s="115"/>
      <c r="LY31" s="115"/>
      <c r="LZ31" s="116"/>
      <c r="MA31" s="114">
        <f>データ!DO7</f>
        <v>68.900000000000006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327</v>
      </c>
      <c r="BH52" s="120"/>
      <c r="BI52" s="120"/>
      <c r="BJ52" s="120"/>
      <c r="BK52" s="120"/>
      <c r="BL52" s="120"/>
      <c r="BM52" s="120"/>
      <c r="BN52" s="120"/>
      <c r="BO52" s="120"/>
      <c r="BP52" s="120"/>
      <c r="BQ52" s="120"/>
      <c r="BR52" s="120"/>
      <c r="BS52" s="120"/>
      <c r="BT52" s="120"/>
      <c r="BU52" s="120"/>
      <c r="BV52" s="120"/>
      <c r="BW52" s="120"/>
      <c r="BX52" s="120"/>
      <c r="BY52" s="120"/>
      <c r="BZ52" s="120">
        <f>データ!AX7</f>
        <v>268</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23.1</v>
      </c>
      <c r="EM52" s="113"/>
      <c r="EN52" s="113"/>
      <c r="EO52" s="113"/>
      <c r="EP52" s="113"/>
      <c r="EQ52" s="113"/>
      <c r="ER52" s="113"/>
      <c r="ES52" s="113"/>
      <c r="ET52" s="113"/>
      <c r="EU52" s="113"/>
      <c r="EV52" s="113"/>
      <c r="EW52" s="113"/>
      <c r="EX52" s="113"/>
      <c r="EY52" s="113"/>
      <c r="EZ52" s="113"/>
      <c r="FA52" s="113"/>
      <c r="FB52" s="113"/>
      <c r="FC52" s="113"/>
      <c r="FD52" s="113"/>
      <c r="FE52" s="113">
        <f>データ!BG7</f>
        <v>47.5</v>
      </c>
      <c r="FF52" s="113"/>
      <c r="FG52" s="113"/>
      <c r="FH52" s="113"/>
      <c r="FI52" s="113"/>
      <c r="FJ52" s="113"/>
      <c r="FK52" s="113"/>
      <c r="FL52" s="113"/>
      <c r="FM52" s="113"/>
      <c r="FN52" s="113"/>
      <c r="FO52" s="113"/>
      <c r="FP52" s="113"/>
      <c r="FQ52" s="113"/>
      <c r="FR52" s="113"/>
      <c r="FS52" s="113"/>
      <c r="FT52" s="113"/>
      <c r="FU52" s="113"/>
      <c r="FV52" s="113"/>
      <c r="FW52" s="113"/>
      <c r="FX52" s="113">
        <f>データ!BH7</f>
        <v>-69.599999999999994</v>
      </c>
      <c r="FY52" s="113"/>
      <c r="FZ52" s="113"/>
      <c r="GA52" s="113"/>
      <c r="GB52" s="113"/>
      <c r="GC52" s="113"/>
      <c r="GD52" s="113"/>
      <c r="GE52" s="113"/>
      <c r="GF52" s="113"/>
      <c r="GG52" s="113"/>
      <c r="GH52" s="113"/>
      <c r="GI52" s="113"/>
      <c r="GJ52" s="113"/>
      <c r="GK52" s="113"/>
      <c r="GL52" s="113"/>
      <c r="GM52" s="113"/>
      <c r="GN52" s="113"/>
      <c r="GO52" s="113"/>
      <c r="GP52" s="113"/>
      <c r="GQ52" s="113">
        <f>データ!BI7</f>
        <v>-49.8</v>
      </c>
      <c r="GR52" s="113"/>
      <c r="GS52" s="113"/>
      <c r="GT52" s="113"/>
      <c r="GU52" s="113"/>
      <c r="GV52" s="113"/>
      <c r="GW52" s="113"/>
      <c r="GX52" s="113"/>
      <c r="GY52" s="113"/>
      <c r="GZ52" s="113"/>
      <c r="HA52" s="113"/>
      <c r="HB52" s="113"/>
      <c r="HC52" s="113"/>
      <c r="HD52" s="113"/>
      <c r="HE52" s="113"/>
      <c r="HF52" s="113"/>
      <c r="HG52" s="113"/>
      <c r="HH52" s="113"/>
      <c r="HI52" s="113"/>
      <c r="HJ52" s="113">
        <f>データ!BJ7</f>
        <v>0</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1503</v>
      </c>
      <c r="JD52" s="120"/>
      <c r="JE52" s="120"/>
      <c r="JF52" s="120"/>
      <c r="JG52" s="120"/>
      <c r="JH52" s="120"/>
      <c r="JI52" s="120"/>
      <c r="JJ52" s="120"/>
      <c r="JK52" s="120"/>
      <c r="JL52" s="120"/>
      <c r="JM52" s="120"/>
      <c r="JN52" s="120"/>
      <c r="JO52" s="120"/>
      <c r="JP52" s="120"/>
      <c r="JQ52" s="120"/>
      <c r="JR52" s="120"/>
      <c r="JS52" s="120"/>
      <c r="JT52" s="120"/>
      <c r="JU52" s="120"/>
      <c r="JV52" s="120">
        <f>データ!BR7</f>
        <v>4169</v>
      </c>
      <c r="JW52" s="120"/>
      <c r="JX52" s="120"/>
      <c r="JY52" s="120"/>
      <c r="JZ52" s="120"/>
      <c r="KA52" s="120"/>
      <c r="KB52" s="120"/>
      <c r="KC52" s="120"/>
      <c r="KD52" s="120"/>
      <c r="KE52" s="120"/>
      <c r="KF52" s="120"/>
      <c r="KG52" s="120"/>
      <c r="KH52" s="120"/>
      <c r="KI52" s="120"/>
      <c r="KJ52" s="120"/>
      <c r="KK52" s="120"/>
      <c r="KL52" s="120"/>
      <c r="KM52" s="120"/>
      <c r="KN52" s="120"/>
      <c r="KO52" s="120">
        <f>データ!BS7</f>
        <v>-1913</v>
      </c>
      <c r="KP52" s="120"/>
      <c r="KQ52" s="120"/>
      <c r="KR52" s="120"/>
      <c r="KS52" s="120"/>
      <c r="KT52" s="120"/>
      <c r="KU52" s="120"/>
      <c r="KV52" s="120"/>
      <c r="KW52" s="120"/>
      <c r="KX52" s="120"/>
      <c r="KY52" s="120"/>
      <c r="KZ52" s="120"/>
      <c r="LA52" s="120"/>
      <c r="LB52" s="120"/>
      <c r="LC52" s="120"/>
      <c r="LD52" s="120"/>
      <c r="LE52" s="120"/>
      <c r="LF52" s="120"/>
      <c r="LG52" s="120"/>
      <c r="LH52" s="120">
        <f>データ!BT7</f>
        <v>-1472</v>
      </c>
      <c r="LI52" s="120"/>
      <c r="LJ52" s="120"/>
      <c r="LK52" s="120"/>
      <c r="LL52" s="120"/>
      <c r="LM52" s="120"/>
      <c r="LN52" s="120"/>
      <c r="LO52" s="120"/>
      <c r="LP52" s="120"/>
      <c r="LQ52" s="120"/>
      <c r="LR52" s="120"/>
      <c r="LS52" s="120"/>
      <c r="LT52" s="120"/>
      <c r="LU52" s="120"/>
      <c r="LV52" s="120"/>
      <c r="LW52" s="120"/>
      <c r="LX52" s="120"/>
      <c r="LY52" s="120"/>
      <c r="LZ52" s="120"/>
      <c r="MA52" s="120">
        <f>データ!BU7</f>
        <v>2211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jhhba4fZlltiign7AOcqx5o40E0osfYrIJorwYYkhYwRtEwc5pkZzzRWuREX5NS3wqrc4IP31k52kXoj/iKHg==" saltValue="43Q/PQlhZxy8BZQMPrI/Y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89</v>
      </c>
      <c r="AV5" s="47" t="s">
        <v>90</v>
      </c>
      <c r="AW5" s="47" t="s">
        <v>101</v>
      </c>
      <c r="AX5" s="47" t="s">
        <v>102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100</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103</v>
      </c>
      <c r="B6" s="48">
        <f>B8</f>
        <v>2022</v>
      </c>
      <c r="C6" s="48">
        <f t="shared" ref="C6:X6" si="1">C8</f>
        <v>242080</v>
      </c>
      <c r="D6" s="48">
        <f t="shared" si="1"/>
        <v>47</v>
      </c>
      <c r="E6" s="48">
        <f t="shared" si="1"/>
        <v>14</v>
      </c>
      <c r="F6" s="48">
        <f t="shared" si="1"/>
        <v>0</v>
      </c>
      <c r="G6" s="48">
        <f t="shared" si="1"/>
        <v>1</v>
      </c>
      <c r="H6" s="48" t="str">
        <f>SUBSTITUTE(H8,"　","")</f>
        <v>三重県名張市</v>
      </c>
      <c r="I6" s="48" t="str">
        <f t="shared" si="1"/>
        <v>市営栄町駐車場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39</v>
      </c>
      <c r="S6" s="50" t="str">
        <f t="shared" si="1"/>
        <v>駅</v>
      </c>
      <c r="T6" s="50" t="str">
        <f t="shared" si="1"/>
        <v>無</v>
      </c>
      <c r="U6" s="51">
        <f t="shared" si="1"/>
        <v>1880</v>
      </c>
      <c r="V6" s="51">
        <f t="shared" si="1"/>
        <v>45</v>
      </c>
      <c r="W6" s="51">
        <f t="shared" si="1"/>
        <v>100</v>
      </c>
      <c r="X6" s="50" t="str">
        <f t="shared" si="1"/>
        <v>無</v>
      </c>
      <c r="Y6" s="52">
        <f>IF(Y8="-",NA(),Y8)</f>
        <v>130.1</v>
      </c>
      <c r="Z6" s="52">
        <f t="shared" ref="Z6:AH6" si="2">IF(Z8="-",NA(),Z8)</f>
        <v>190.6</v>
      </c>
      <c r="AA6" s="52">
        <f t="shared" si="2"/>
        <v>100</v>
      </c>
      <c r="AB6" s="52">
        <f t="shared" si="2"/>
        <v>100</v>
      </c>
      <c r="AC6" s="52">
        <f t="shared" si="2"/>
        <v>153.69999999999999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41</v>
      </c>
      <c r="AM6" s="52">
        <f t="shared" si="3"/>
        <v>33</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327</v>
      </c>
      <c r="AX6" s="53">
        <f t="shared" si="4"/>
        <v>268</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23.1</v>
      </c>
      <c r="BG6" s="52">
        <f t="shared" ref="BG6:BO6" si="5">IF(BG8="-",NA(),BG8)</f>
        <v>47.5</v>
      </c>
      <c r="BH6" s="52">
        <f t="shared" si="5"/>
        <v>-69.599999999999994</v>
      </c>
      <c r="BI6" s="52">
        <f t="shared" si="5"/>
        <v>-49.8</v>
      </c>
      <c r="BJ6" s="52">
        <f t="shared" si="5"/>
        <v>0</v>
      </c>
      <c r="BK6" s="52">
        <f t="shared" si="5"/>
        <v>30.4</v>
      </c>
      <c r="BL6" s="52">
        <f t="shared" si="5"/>
        <v>33.6</v>
      </c>
      <c r="BM6" s="52">
        <f t="shared" si="5"/>
        <v>-122.5</v>
      </c>
      <c r="BN6" s="52">
        <f t="shared" si="5"/>
        <v>8.5</v>
      </c>
      <c r="BO6" s="52">
        <f t="shared" si="5"/>
        <v>26.6</v>
      </c>
      <c r="BP6" s="49" t="str">
        <f>IF(BP8="-","",IF(BP8="-","【-】","【"&amp;SUBSTITUTE(TEXT(BP8,"#,##0.0"),"-","△")&amp;"】"))</f>
        <v>【12.8】</v>
      </c>
      <c r="BQ6" s="53">
        <f>IF(BQ8="-",NA(),BQ8)</f>
        <v>1503</v>
      </c>
      <c r="BR6" s="53">
        <f t="shared" ref="BR6:BZ6" si="6">IF(BR8="-",NA(),BR8)</f>
        <v>4169</v>
      </c>
      <c r="BS6" s="53">
        <f t="shared" si="6"/>
        <v>-1913</v>
      </c>
      <c r="BT6" s="53">
        <f t="shared" si="6"/>
        <v>-1472</v>
      </c>
      <c r="BU6" s="53">
        <f t="shared" si="6"/>
        <v>2211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104</v>
      </c>
      <c r="CM6" s="51">
        <f t="shared" ref="CM6:CN6" si="7">CM8</f>
        <v>29</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73.3</v>
      </c>
      <c r="DL6" s="52">
        <f t="shared" ref="DL6:DT6" si="9">IF(DL8="-",NA(),DL8)</f>
        <v>91.1</v>
      </c>
      <c r="DM6" s="52">
        <f t="shared" si="9"/>
        <v>35.6</v>
      </c>
      <c r="DN6" s="52">
        <f t="shared" si="9"/>
        <v>33.299999999999997</v>
      </c>
      <c r="DO6" s="52">
        <f t="shared" si="9"/>
        <v>68.900000000000006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105</v>
      </c>
      <c r="B7" s="48">
        <f t="shared" ref="B7:X7" si="10">B8</f>
        <v>2022</v>
      </c>
      <c r="C7" s="48">
        <f t="shared" si="10"/>
        <v>242080</v>
      </c>
      <c r="D7" s="48">
        <f t="shared" si="10"/>
        <v>47</v>
      </c>
      <c r="E7" s="48">
        <f t="shared" si="10"/>
        <v>14</v>
      </c>
      <c r="F7" s="48">
        <f t="shared" si="10"/>
        <v>0</v>
      </c>
      <c r="G7" s="48">
        <f t="shared" si="10"/>
        <v>1</v>
      </c>
      <c r="H7" s="48" t="str">
        <f t="shared" si="10"/>
        <v>三重県　名張市</v>
      </c>
      <c r="I7" s="48" t="str">
        <f t="shared" si="10"/>
        <v>市営栄町駐車場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39</v>
      </c>
      <c r="S7" s="50" t="str">
        <f t="shared" si="10"/>
        <v>駅</v>
      </c>
      <c r="T7" s="50" t="str">
        <f t="shared" si="10"/>
        <v>無</v>
      </c>
      <c r="U7" s="51">
        <f t="shared" si="10"/>
        <v>1880</v>
      </c>
      <c r="V7" s="51">
        <f t="shared" si="10"/>
        <v>45</v>
      </c>
      <c r="W7" s="51">
        <f t="shared" si="10"/>
        <v>100</v>
      </c>
      <c r="X7" s="50" t="str">
        <f t="shared" si="10"/>
        <v>無</v>
      </c>
      <c r="Y7" s="52">
        <f>Y8</f>
        <v>130.1</v>
      </c>
      <c r="Z7" s="52">
        <f t="shared" ref="Z7:AH7" si="11">Z8</f>
        <v>190.6</v>
      </c>
      <c r="AA7" s="52">
        <f t="shared" si="11"/>
        <v>100</v>
      </c>
      <c r="AB7" s="52">
        <f t="shared" si="11"/>
        <v>100</v>
      </c>
      <c r="AC7" s="52">
        <f t="shared" si="11"/>
        <v>153.69999999999999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41</v>
      </c>
      <c r="AM7" s="52">
        <f t="shared" si="12"/>
        <v>33</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327</v>
      </c>
      <c r="AX7" s="53">
        <f t="shared" si="13"/>
        <v>268</v>
      </c>
      <c r="AY7" s="53">
        <f t="shared" si="13"/>
        <v>0</v>
      </c>
      <c r="AZ7" s="53">
        <f t="shared" si="13"/>
        <v>17</v>
      </c>
      <c r="BA7" s="53">
        <f t="shared" si="13"/>
        <v>15</v>
      </c>
      <c r="BB7" s="53">
        <f t="shared" si="13"/>
        <v>407</v>
      </c>
      <c r="BC7" s="53">
        <f t="shared" si="13"/>
        <v>166</v>
      </c>
      <c r="BD7" s="53">
        <f t="shared" si="13"/>
        <v>18</v>
      </c>
      <c r="BE7" s="51"/>
      <c r="BF7" s="52">
        <f>BF8</f>
        <v>23.1</v>
      </c>
      <c r="BG7" s="52">
        <f t="shared" ref="BG7:BO7" si="14">BG8</f>
        <v>47.5</v>
      </c>
      <c r="BH7" s="52">
        <f t="shared" si="14"/>
        <v>-69.599999999999994</v>
      </c>
      <c r="BI7" s="52">
        <f t="shared" si="14"/>
        <v>-49.8</v>
      </c>
      <c r="BJ7" s="52">
        <f t="shared" si="14"/>
        <v>0</v>
      </c>
      <c r="BK7" s="52">
        <f t="shared" si="14"/>
        <v>30.4</v>
      </c>
      <c r="BL7" s="52">
        <f t="shared" si="14"/>
        <v>33.6</v>
      </c>
      <c r="BM7" s="52">
        <f t="shared" si="14"/>
        <v>-122.5</v>
      </c>
      <c r="BN7" s="52">
        <f t="shared" si="14"/>
        <v>8.5</v>
      </c>
      <c r="BO7" s="52">
        <f t="shared" si="14"/>
        <v>26.6</v>
      </c>
      <c r="BP7" s="49"/>
      <c r="BQ7" s="53">
        <f>BQ8</f>
        <v>1503</v>
      </c>
      <c r="BR7" s="53">
        <f t="shared" ref="BR7:BZ7" si="15">BR8</f>
        <v>4169</v>
      </c>
      <c r="BS7" s="53">
        <f t="shared" si="15"/>
        <v>-1913</v>
      </c>
      <c r="BT7" s="53">
        <f t="shared" si="15"/>
        <v>-1472</v>
      </c>
      <c r="BU7" s="53">
        <f t="shared" si="15"/>
        <v>2211</v>
      </c>
      <c r="BV7" s="53">
        <f t="shared" si="15"/>
        <v>8183</v>
      </c>
      <c r="BW7" s="53">
        <f t="shared" si="15"/>
        <v>7940</v>
      </c>
      <c r="BX7" s="53">
        <f t="shared" si="15"/>
        <v>2576</v>
      </c>
      <c r="BY7" s="53">
        <f t="shared" si="15"/>
        <v>4153</v>
      </c>
      <c r="BZ7" s="53">
        <f t="shared" si="15"/>
        <v>6140</v>
      </c>
      <c r="CA7" s="51"/>
      <c r="CB7" s="52" t="s">
        <v>106</v>
      </c>
      <c r="CC7" s="52" t="s">
        <v>106</v>
      </c>
      <c r="CD7" s="52" t="s">
        <v>106</v>
      </c>
      <c r="CE7" s="52" t="s">
        <v>106</v>
      </c>
      <c r="CF7" s="52" t="s">
        <v>106</v>
      </c>
      <c r="CG7" s="52" t="s">
        <v>106</v>
      </c>
      <c r="CH7" s="52" t="s">
        <v>106</v>
      </c>
      <c r="CI7" s="52" t="s">
        <v>106</v>
      </c>
      <c r="CJ7" s="52" t="s">
        <v>106</v>
      </c>
      <c r="CK7" s="52" t="s">
        <v>104</v>
      </c>
      <c r="CL7" s="49"/>
      <c r="CM7" s="51">
        <f>CM8</f>
        <v>29</v>
      </c>
      <c r="CN7" s="51">
        <f>CN8</f>
        <v>0</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73.3</v>
      </c>
      <c r="DL7" s="52">
        <f t="shared" ref="DL7:DT7" si="17">DL8</f>
        <v>91.1</v>
      </c>
      <c r="DM7" s="52">
        <f t="shared" si="17"/>
        <v>35.6</v>
      </c>
      <c r="DN7" s="52">
        <f t="shared" si="17"/>
        <v>33.299999999999997</v>
      </c>
      <c r="DO7" s="52">
        <f t="shared" si="17"/>
        <v>68.900000000000006</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242080</v>
      </c>
      <c r="D8" s="55">
        <v>47</v>
      </c>
      <c r="E8" s="55">
        <v>14</v>
      </c>
      <c r="F8" s="55">
        <v>0</v>
      </c>
      <c r="G8" s="55">
        <v>1</v>
      </c>
      <c r="H8" s="55" t="s">
        <v>107</v>
      </c>
      <c r="I8" s="55" t="s">
        <v>108</v>
      </c>
      <c r="J8" s="55" t="s">
        <v>109</v>
      </c>
      <c r="K8" s="55" t="s">
        <v>110</v>
      </c>
      <c r="L8" s="55" t="s">
        <v>111</v>
      </c>
      <c r="M8" s="55" t="s">
        <v>112</v>
      </c>
      <c r="N8" s="55" t="s">
        <v>113</v>
      </c>
      <c r="O8" s="56" t="s">
        <v>114</v>
      </c>
      <c r="P8" s="57" t="s">
        <v>115</v>
      </c>
      <c r="Q8" s="57" t="s">
        <v>116</v>
      </c>
      <c r="R8" s="58">
        <v>39</v>
      </c>
      <c r="S8" s="57" t="s">
        <v>117</v>
      </c>
      <c r="T8" s="57" t="s">
        <v>118</v>
      </c>
      <c r="U8" s="58">
        <v>1880</v>
      </c>
      <c r="V8" s="58">
        <v>45</v>
      </c>
      <c r="W8" s="58">
        <v>100</v>
      </c>
      <c r="X8" s="57" t="s">
        <v>118</v>
      </c>
      <c r="Y8" s="59">
        <v>130.1</v>
      </c>
      <c r="Z8" s="59">
        <v>190.6</v>
      </c>
      <c r="AA8" s="59">
        <v>100</v>
      </c>
      <c r="AB8" s="59">
        <v>100</v>
      </c>
      <c r="AC8" s="59">
        <v>153.69999999999999</v>
      </c>
      <c r="AD8" s="59">
        <v>384.2</v>
      </c>
      <c r="AE8" s="59">
        <v>754.2</v>
      </c>
      <c r="AF8" s="59">
        <v>383.4</v>
      </c>
      <c r="AG8" s="59">
        <v>338.4</v>
      </c>
      <c r="AH8" s="59">
        <v>1268.9000000000001</v>
      </c>
      <c r="AI8" s="56">
        <v>676.8</v>
      </c>
      <c r="AJ8" s="59">
        <v>0</v>
      </c>
      <c r="AK8" s="59">
        <v>0</v>
      </c>
      <c r="AL8" s="59">
        <v>41</v>
      </c>
      <c r="AM8" s="59">
        <v>33</v>
      </c>
      <c r="AN8" s="59">
        <v>0</v>
      </c>
      <c r="AO8" s="59">
        <v>3.8</v>
      </c>
      <c r="AP8" s="59">
        <v>2</v>
      </c>
      <c r="AQ8" s="59">
        <v>10.199999999999999</v>
      </c>
      <c r="AR8" s="59">
        <v>5.0999999999999996</v>
      </c>
      <c r="AS8" s="59">
        <v>1.9</v>
      </c>
      <c r="AT8" s="56">
        <v>3.6</v>
      </c>
      <c r="AU8" s="60">
        <v>0</v>
      </c>
      <c r="AV8" s="60">
        <v>0</v>
      </c>
      <c r="AW8" s="60">
        <v>327</v>
      </c>
      <c r="AX8" s="60">
        <v>268</v>
      </c>
      <c r="AY8" s="60">
        <v>0</v>
      </c>
      <c r="AZ8" s="60">
        <v>17</v>
      </c>
      <c r="BA8" s="60">
        <v>15</v>
      </c>
      <c r="BB8" s="60">
        <v>407</v>
      </c>
      <c r="BC8" s="60">
        <v>166</v>
      </c>
      <c r="BD8" s="60">
        <v>18</v>
      </c>
      <c r="BE8" s="60">
        <v>33</v>
      </c>
      <c r="BF8" s="59">
        <v>23.1</v>
      </c>
      <c r="BG8" s="59">
        <v>47.5</v>
      </c>
      <c r="BH8" s="59">
        <v>-69.599999999999994</v>
      </c>
      <c r="BI8" s="59">
        <v>-49.8</v>
      </c>
      <c r="BJ8" s="59">
        <v>0</v>
      </c>
      <c r="BK8" s="59">
        <v>30.4</v>
      </c>
      <c r="BL8" s="59">
        <v>33.6</v>
      </c>
      <c r="BM8" s="59">
        <v>-122.5</v>
      </c>
      <c r="BN8" s="59">
        <v>8.5</v>
      </c>
      <c r="BO8" s="59">
        <v>26.6</v>
      </c>
      <c r="BP8" s="56">
        <v>12.8</v>
      </c>
      <c r="BQ8" s="60">
        <v>1503</v>
      </c>
      <c r="BR8" s="60">
        <v>4169</v>
      </c>
      <c r="BS8" s="60">
        <v>-1913</v>
      </c>
      <c r="BT8" s="61">
        <v>-1472</v>
      </c>
      <c r="BU8" s="61">
        <v>2211</v>
      </c>
      <c r="BV8" s="60">
        <v>8183</v>
      </c>
      <c r="BW8" s="60">
        <v>7940</v>
      </c>
      <c r="BX8" s="60">
        <v>2576</v>
      </c>
      <c r="BY8" s="60">
        <v>4153</v>
      </c>
      <c r="BZ8" s="60">
        <v>6140</v>
      </c>
      <c r="CA8" s="58">
        <v>10556</v>
      </c>
      <c r="CB8" s="59" t="s">
        <v>111</v>
      </c>
      <c r="CC8" s="59" t="s">
        <v>111</v>
      </c>
      <c r="CD8" s="59" t="s">
        <v>111</v>
      </c>
      <c r="CE8" s="59" t="s">
        <v>111</v>
      </c>
      <c r="CF8" s="59" t="s">
        <v>111</v>
      </c>
      <c r="CG8" s="59" t="s">
        <v>111</v>
      </c>
      <c r="CH8" s="59" t="s">
        <v>111</v>
      </c>
      <c r="CI8" s="59" t="s">
        <v>111</v>
      </c>
      <c r="CJ8" s="59" t="s">
        <v>111</v>
      </c>
      <c r="CK8" s="59" t="s">
        <v>111</v>
      </c>
      <c r="CL8" s="56" t="s">
        <v>111</v>
      </c>
      <c r="CM8" s="58">
        <v>29</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83.1</v>
      </c>
      <c r="DF8" s="59">
        <v>54.4</v>
      </c>
      <c r="DG8" s="59">
        <v>70.3</v>
      </c>
      <c r="DH8" s="59">
        <v>70</v>
      </c>
      <c r="DI8" s="59">
        <v>47.6</v>
      </c>
      <c r="DJ8" s="56">
        <v>72.2</v>
      </c>
      <c r="DK8" s="59">
        <v>73.3</v>
      </c>
      <c r="DL8" s="59">
        <v>91.1</v>
      </c>
      <c r="DM8" s="59">
        <v>35.6</v>
      </c>
      <c r="DN8" s="59">
        <v>33.299999999999997</v>
      </c>
      <c r="DO8" s="59">
        <v>68.900000000000006</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