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14.xml" ContentType="application/vnd.openxmlformats-officedocument.spreadsheetml.comments+xml"/>
  <Override PartName="/xl/drawings/drawing5.xml" ContentType="application/vnd.openxmlformats-officedocument.drawing+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194602\Desktop\28_スプリンクラー再々募集\02_掲載\"/>
    </mc:Choice>
  </mc:AlternateContent>
  <bookViews>
    <workbookView xWindow="0" yWindow="0" windowWidth="20490" windowHeight="7245" tabRatio="809" firstSheet="14" activeTab="14"/>
  </bookViews>
  <sheets>
    <sheet name="（様式1）総括表" sheetId="3" state="hidden" r:id="rId1"/>
    <sheet name="（様式2）事業費内訳書" sheetId="47" state="hidden" r:id="rId2"/>
    <sheet name="1 へき地診療所" sheetId="29" state="hidden" r:id="rId3"/>
    <sheet name="2 過疎" sheetId="30" state="hidden" r:id="rId4"/>
    <sheet name="3 へき地保健指導所" sheetId="31" state="hidden" r:id="rId5"/>
    <sheet name="4 研修医施設" sheetId="32" state="hidden" r:id="rId6"/>
    <sheet name="5 臨床研修病院" sheetId="33" state="hidden" r:id="rId7"/>
    <sheet name="6 へき地医療拠点病院" sheetId="34" state="hidden" r:id="rId8"/>
    <sheet name="7 研修医環境" sheetId="36" state="hidden" r:id="rId9"/>
    <sheet name="8 離島等患者宿泊" sheetId="37" state="hidden" r:id="rId10"/>
    <sheet name="9 産科医療機関" sheetId="38" state="hidden" r:id="rId11"/>
    <sheet name="10 分娩取扱" sheetId="39" state="hidden" r:id="rId12"/>
    <sheet name="11 死亡時画像診断" sheetId="40" state="hidden" r:id="rId13"/>
    <sheet name="12-1 スプリンクラー（総括表）見直し前" sheetId="25" state="hidden" r:id="rId14"/>
    <sheet name="2 スプリンクラー（個別計画書）" sheetId="45" r:id="rId15"/>
    <sheet name="（様式2）事業費内訳書 (2)" sheetId="55" r:id="rId16"/>
    <sheet name="施設面積内訳" sheetId="49" r:id="rId17"/>
    <sheet name="12-2スプリンクラー（個別計画書）見直し前" sheetId="26" state="hidden" r:id="rId18"/>
    <sheet name="13 南海トラフ（へき地医療拠点病院）" sheetId="43" state="hidden" r:id="rId19"/>
    <sheet name="13 南海トラフ（へき地診療所）" sheetId="42" state="hidden" r:id="rId20"/>
    <sheet name="14 院内感染" sheetId="41" state="hidden" r:id="rId21"/>
    <sheet name="施設面積内訳 (２)" sheetId="52" r:id="rId22"/>
    <sheet name="施設面積内訳 (3)" sheetId="53" r:id="rId23"/>
    <sheet name="Q＆A集" sheetId="54" r:id="rId24"/>
    <sheet name="管理用（このシートは削除しないでください）" sheetId="9" r:id="rId25"/>
  </sheets>
  <externalReferences>
    <externalReference r:id="rId26"/>
  </externalReferences>
  <definedNames>
    <definedName name="_xlnm._FilterDatabase" localSheetId="0" hidden="1">'（様式1）総括表'!$A$7:$AD$28</definedName>
    <definedName name="_xlnm.Print_Area" localSheetId="0">'（様式1）総括表'!$A$1:$AE$45</definedName>
    <definedName name="_xlnm.Print_Area" localSheetId="1">'（様式2）事業費内訳書'!$A$1:$U$55</definedName>
    <definedName name="_xlnm.Print_Area" localSheetId="15">'（様式2）事業費内訳書 (2)'!$A$1:$U$55</definedName>
    <definedName name="_xlnm.Print_Area" localSheetId="2">'1 へき地診療所'!$A$1:$K$62</definedName>
    <definedName name="_xlnm.Print_Area" localSheetId="11">'10 分娩取扱'!$A$1:$K$60</definedName>
    <definedName name="_xlnm.Print_Area" localSheetId="12">'11 死亡時画像診断'!$A$1:$K$50</definedName>
    <definedName name="_xlnm.Print_Area" localSheetId="13">'12-1 スプリンクラー（総括表）見直し前'!$A$1:$AI$43</definedName>
    <definedName name="_xlnm.Print_Area" localSheetId="17">'12-2スプリンクラー（個別計画書）見直し前'!$B$1:$BQ$41</definedName>
    <definedName name="_xlnm.Print_Area" localSheetId="18">'13 南海トラフ（へき地医療拠点病院）'!$A$1:$K$57</definedName>
    <definedName name="_xlnm.Print_Area" localSheetId="19">'13 南海トラフ（へき地診療所）'!$A$1:$K$62</definedName>
    <definedName name="_xlnm.Print_Area" localSheetId="20">'14 院内感染'!$A$1:$K$61</definedName>
    <definedName name="_xlnm.Print_Area" localSheetId="14">'2 スプリンクラー（個別計画書）'!$A$1:$L$63</definedName>
    <definedName name="_xlnm.Print_Area" localSheetId="3">'2 過疎'!$A$1:$K$57</definedName>
    <definedName name="_xlnm.Print_Area" localSheetId="4">'3 へき地保健指導所'!$A$1:$K$64</definedName>
    <definedName name="_xlnm.Print_Area" localSheetId="5">'4 研修医施設'!$A$1:$K$68</definedName>
    <definedName name="_xlnm.Print_Area" localSheetId="6">'5 臨床研修病院'!$A$1:$K$60</definedName>
    <definedName name="_xlnm.Print_Area" localSheetId="7">'6 へき地医療拠点病院'!$A$1:$K$64</definedName>
    <definedName name="_xlnm.Print_Area" localSheetId="8">'7 研修医環境'!$A$1:$K$69</definedName>
    <definedName name="_xlnm.Print_Area" localSheetId="9">'8 離島等患者宿泊'!$A$1:$K$63</definedName>
    <definedName name="_xlnm.Print_Area" localSheetId="10">'9 産科医療機関'!$A$1:$K$64</definedName>
    <definedName name="_xlnm.Print_Area" localSheetId="24">'管理用（このシートは削除しないでください）'!$A$1:$X$72</definedName>
    <definedName name="_xlnm.Print_Area" localSheetId="16">施設面積内訳!$A$1:$H$40</definedName>
    <definedName name="_xlnm.Print_Area" localSheetId="21">'施設面積内訳 (２)'!$A$1:$H$40</definedName>
    <definedName name="_xlnm.Print_Area" localSheetId="22">'施設面積内訳 (3)'!$A$1:$H$40</definedName>
    <definedName name="_xlnm.Print_Titles" localSheetId="0">'（様式1）総括表'!$1:$7</definedName>
    <definedName name="_xlnm.Print_Titles" localSheetId="1">'（様式2）事業費内訳書'!$A:$C</definedName>
    <definedName name="_xlnm.Print_Titles" localSheetId="15">'（様式2）事業費内訳書 (2)'!$A:$C</definedName>
    <definedName name="_xlnm.Print_Titles" localSheetId="23">'Q＆A集'!$1:$2</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'管理用（このシートは削除しないでください）'!$U$4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南海トラフ地震に係る津波避難対策緊急事業">'管理用（このシートは削除しないでください）'!$T$4:$T$5</definedName>
    <definedName name="分娩取扱施設施設整備事業">'管理用（このシートは削除しないでください）'!$Q$4:$Q$5</definedName>
    <definedName name="補助事業名">'管理用（このシートは削除しないでください）'!$H$3:$U$3</definedName>
    <definedName name="有床診療所等スプリンクラー等施設整備事業" localSheetId="15">'[1]管理用（このシートは削除しないでください）'!#REF!</definedName>
    <definedName name="有床診療所等スプリンクラー等施設整備事業">'管理用（このシートは削除しないでください）'!$S$4:$S$6</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55" i="55" l="1"/>
  <c r="R55" i="55"/>
  <c r="O55" i="55"/>
  <c r="L55" i="55"/>
  <c r="I55" i="55"/>
  <c r="F55" i="55"/>
  <c r="T47" i="55"/>
  <c r="Q47" i="55"/>
  <c r="N47" i="55"/>
  <c r="U46" i="55"/>
  <c r="T46" i="55"/>
  <c r="R46" i="55"/>
  <c r="Q46" i="55"/>
  <c r="O46" i="55"/>
  <c r="N46" i="55"/>
  <c r="L46" i="55"/>
  <c r="K46" i="55"/>
  <c r="I46" i="55"/>
  <c r="F46" i="55"/>
  <c r="T45" i="55"/>
  <c r="Q45" i="55"/>
  <c r="N45" i="55"/>
  <c r="K45" i="55"/>
  <c r="H45" i="55"/>
  <c r="E45" i="55"/>
  <c r="T44" i="55"/>
  <c r="Q44" i="55"/>
  <c r="N44" i="55"/>
  <c r="K44" i="55"/>
  <c r="H44" i="55"/>
  <c r="E44" i="55"/>
  <c r="T43" i="55"/>
  <c r="Q43" i="55"/>
  <c r="N43" i="55"/>
  <c r="K43" i="55"/>
  <c r="H43" i="55"/>
  <c r="E43" i="55"/>
  <c r="T42" i="55"/>
  <c r="Q42" i="55"/>
  <c r="N42" i="55"/>
  <c r="K42" i="55"/>
  <c r="H42" i="55"/>
  <c r="E42" i="55"/>
  <c r="B42" i="55"/>
  <c r="T41" i="55"/>
  <c r="Q41" i="55"/>
  <c r="N41" i="55"/>
  <c r="K41" i="55"/>
  <c r="H41" i="55"/>
  <c r="E41" i="55"/>
  <c r="T40" i="55"/>
  <c r="Q40" i="55"/>
  <c r="N40" i="55"/>
  <c r="K40" i="55"/>
  <c r="H40" i="55"/>
  <c r="E40" i="55"/>
  <c r="T39" i="55"/>
  <c r="Q39" i="55"/>
  <c r="N39" i="55"/>
  <c r="K39" i="55"/>
  <c r="H39" i="55"/>
  <c r="E39" i="55"/>
  <c r="T38" i="55"/>
  <c r="Q38" i="55"/>
  <c r="N38" i="55"/>
  <c r="K38" i="55"/>
  <c r="H38" i="55"/>
  <c r="E38" i="55"/>
  <c r="T37" i="55"/>
  <c r="Q37" i="55"/>
  <c r="N37" i="55"/>
  <c r="K37" i="55"/>
  <c r="H37" i="55"/>
  <c r="E37" i="55"/>
  <c r="B37" i="55"/>
  <c r="T36" i="55"/>
  <c r="Q36" i="55"/>
  <c r="N36" i="55"/>
  <c r="K36" i="55"/>
  <c r="H36" i="55"/>
  <c r="E36" i="55"/>
  <c r="B36" i="55"/>
  <c r="T35" i="55"/>
  <c r="Q35" i="55"/>
  <c r="N35" i="55"/>
  <c r="U34" i="55"/>
  <c r="T34" i="55"/>
  <c r="R34" i="55"/>
  <c r="Q34" i="55"/>
  <c r="O34" i="55"/>
  <c r="N34" i="55"/>
  <c r="L34" i="55"/>
  <c r="K34" i="55"/>
  <c r="I34" i="55"/>
  <c r="F34" i="55"/>
  <c r="T33" i="55"/>
  <c r="Q33" i="55"/>
  <c r="N33" i="55"/>
  <c r="K33" i="55"/>
  <c r="H33" i="55"/>
  <c r="E33" i="55"/>
  <c r="T32" i="55"/>
  <c r="Q32" i="55"/>
  <c r="N32" i="55"/>
  <c r="K32" i="55"/>
  <c r="H32" i="55"/>
  <c r="E32" i="55"/>
  <c r="T31" i="55"/>
  <c r="Q31" i="55"/>
  <c r="N31" i="55"/>
  <c r="K31" i="55"/>
  <c r="H31" i="55"/>
  <c r="E31" i="55"/>
  <c r="T30" i="55"/>
  <c r="Q30" i="55"/>
  <c r="N30" i="55"/>
  <c r="K30" i="55"/>
  <c r="H30" i="55"/>
  <c r="E30" i="55"/>
  <c r="T29" i="55"/>
  <c r="Q29" i="55"/>
  <c r="N29" i="55"/>
  <c r="K29" i="55"/>
  <c r="H29" i="55"/>
  <c r="E29" i="55"/>
  <c r="U28" i="55"/>
  <c r="U35" i="55" s="1"/>
  <c r="U47" i="55" s="1"/>
  <c r="T28" i="55"/>
  <c r="R28" i="55"/>
  <c r="R35" i="55" s="1"/>
  <c r="R47" i="55" s="1"/>
  <c r="Q28" i="55"/>
  <c r="O28" i="55"/>
  <c r="O35" i="55" s="1"/>
  <c r="O47" i="55" s="1"/>
  <c r="N28" i="55"/>
  <c r="L28" i="55"/>
  <c r="L35" i="55" s="1"/>
  <c r="I28" i="55"/>
  <c r="I35" i="55" s="1"/>
  <c r="F28" i="55"/>
  <c r="E28" i="55" s="1"/>
  <c r="T27" i="55"/>
  <c r="Q27" i="55"/>
  <c r="N27" i="55"/>
  <c r="K27" i="55"/>
  <c r="H27" i="55"/>
  <c r="E27" i="55"/>
  <c r="T26" i="55"/>
  <c r="Q26" i="55"/>
  <c r="N26" i="55"/>
  <c r="K26" i="55"/>
  <c r="H26" i="55"/>
  <c r="E26" i="55"/>
  <c r="T25" i="55"/>
  <c r="Q25" i="55"/>
  <c r="N25" i="55"/>
  <c r="K25" i="55"/>
  <c r="H25" i="55"/>
  <c r="E25" i="55"/>
  <c r="T24" i="55"/>
  <c r="Q24" i="55"/>
  <c r="N24" i="55"/>
  <c r="K24" i="55"/>
  <c r="H24" i="55"/>
  <c r="E24" i="55"/>
  <c r="T23" i="55"/>
  <c r="Q23" i="55"/>
  <c r="N23" i="55"/>
  <c r="K23" i="55"/>
  <c r="H23" i="55"/>
  <c r="E23" i="55"/>
  <c r="T22" i="55"/>
  <c r="Q22" i="55"/>
  <c r="N22" i="55"/>
  <c r="K22" i="55"/>
  <c r="H22" i="55"/>
  <c r="E22" i="55"/>
  <c r="T21" i="55"/>
  <c r="Q21" i="55"/>
  <c r="N21" i="55"/>
  <c r="K21" i="55"/>
  <c r="H21" i="55"/>
  <c r="E21" i="55"/>
  <c r="T20" i="55"/>
  <c r="Q20" i="55"/>
  <c r="N20" i="55"/>
  <c r="K20" i="55"/>
  <c r="H20" i="55"/>
  <c r="E20" i="55"/>
  <c r="T19" i="55"/>
  <c r="Q19" i="55"/>
  <c r="N19" i="55"/>
  <c r="K19" i="55"/>
  <c r="H19" i="55"/>
  <c r="E19" i="55"/>
  <c r="T18" i="55"/>
  <c r="Q18" i="55"/>
  <c r="N18" i="55"/>
  <c r="K18" i="55"/>
  <c r="H18" i="55"/>
  <c r="E18" i="55"/>
  <c r="T17" i="55"/>
  <c r="Q17" i="55"/>
  <c r="N17" i="55"/>
  <c r="K17" i="55"/>
  <c r="H17" i="55"/>
  <c r="E17" i="55"/>
  <c r="T16" i="55"/>
  <c r="Q16" i="55"/>
  <c r="N16" i="55"/>
  <c r="K16" i="55"/>
  <c r="H16" i="55"/>
  <c r="E16" i="55"/>
  <c r="T15" i="55"/>
  <c r="Q15" i="55"/>
  <c r="N15" i="55"/>
  <c r="K15" i="55"/>
  <c r="H15" i="55"/>
  <c r="E15" i="55"/>
  <c r="T14" i="55"/>
  <c r="Q14" i="55"/>
  <c r="N14" i="55"/>
  <c r="K14" i="55"/>
  <c r="H14" i="55"/>
  <c r="E14" i="55"/>
  <c r="T13" i="55"/>
  <c r="Q13" i="55"/>
  <c r="N13" i="55"/>
  <c r="K13" i="55"/>
  <c r="H13" i="55"/>
  <c r="E13" i="55"/>
  <c r="T12" i="55"/>
  <c r="Q12" i="55"/>
  <c r="N12" i="55"/>
  <c r="K12" i="55"/>
  <c r="H12" i="55"/>
  <c r="E12" i="55"/>
  <c r="T11" i="55"/>
  <c r="Q11" i="55"/>
  <c r="N11" i="55"/>
  <c r="K11" i="55"/>
  <c r="H11" i="55"/>
  <c r="E11" i="55"/>
  <c r="R8" i="55"/>
  <c r="O8" i="55"/>
  <c r="U8" i="55" s="1"/>
  <c r="K28" i="55" l="1"/>
  <c r="H28" i="55"/>
  <c r="I8" i="55"/>
  <c r="L8" i="55" s="1"/>
  <c r="K35" i="55"/>
  <c r="L47" i="55"/>
  <c r="K47" i="55" s="1"/>
  <c r="I47" i="55"/>
  <c r="H47" i="55" s="1"/>
  <c r="H35" i="55"/>
  <c r="F35" i="55"/>
  <c r="F47" i="55" l="1"/>
  <c r="E35" i="55"/>
  <c r="F56" i="55" l="1"/>
  <c r="E47" i="55"/>
  <c r="F55" i="45" l="1"/>
  <c r="F56" i="45"/>
  <c r="F54" i="45"/>
  <c r="E55" i="45"/>
  <c r="E56" i="45"/>
  <c r="E54" i="45"/>
  <c r="J36" i="45" l="1"/>
  <c r="J35" i="45"/>
  <c r="J34" i="45"/>
  <c r="C54" i="45" l="1"/>
  <c r="G5" i="52"/>
  <c r="G6" i="52"/>
  <c r="G7" i="52"/>
  <c r="G8" i="52"/>
  <c r="G12" i="52"/>
  <c r="G13" i="52"/>
  <c r="G14" i="52"/>
  <c r="G15" i="52"/>
  <c r="G9" i="52"/>
  <c r="G10" i="52"/>
  <c r="G11" i="52"/>
  <c r="G19" i="53"/>
  <c r="G20" i="53"/>
  <c r="G21" i="53"/>
  <c r="G22" i="53"/>
  <c r="G23" i="53"/>
  <c r="G24" i="53"/>
  <c r="G25" i="53"/>
  <c r="G23" i="52"/>
  <c r="G24" i="52"/>
  <c r="G25" i="52"/>
  <c r="G19" i="52"/>
  <c r="G20" i="52"/>
  <c r="G21" i="52"/>
  <c r="G22" i="52"/>
  <c r="G28" i="49"/>
  <c r="G29" i="49"/>
  <c r="G19" i="49"/>
  <c r="G12" i="49"/>
  <c r="G13" i="49"/>
  <c r="G14" i="49"/>
  <c r="G15" i="49"/>
  <c r="G16" i="49"/>
  <c r="A36" i="45" l="1"/>
  <c r="A35" i="45"/>
  <c r="A34" i="45"/>
  <c r="D30" i="53" l="1"/>
  <c r="D37" i="53" s="1"/>
  <c r="F30" i="45" s="1"/>
  <c r="E30" i="53"/>
  <c r="E37" i="53" s="1"/>
  <c r="G30" i="45" s="1"/>
  <c r="F30" i="53"/>
  <c r="D30" i="52"/>
  <c r="D37" i="52" s="1"/>
  <c r="F29" i="45" s="1"/>
  <c r="E30" i="52"/>
  <c r="E37" i="52" s="1"/>
  <c r="G29" i="45" s="1"/>
  <c r="F30" i="52"/>
  <c r="D30" i="49"/>
  <c r="D37" i="49" s="1"/>
  <c r="E30" i="49"/>
  <c r="E37" i="49" s="1"/>
  <c r="G28" i="45" s="1"/>
  <c r="F30" i="49"/>
  <c r="G32" i="53" l="1"/>
  <c r="G33" i="53"/>
  <c r="G34" i="53"/>
  <c r="G35" i="53"/>
  <c r="G28" i="53"/>
  <c r="G29" i="53"/>
  <c r="G32" i="49"/>
  <c r="G33" i="49"/>
  <c r="G34" i="49"/>
  <c r="G35" i="49"/>
  <c r="G32" i="52"/>
  <c r="G33" i="52"/>
  <c r="G34" i="52"/>
  <c r="G35" i="52"/>
  <c r="G26" i="52"/>
  <c r="G27" i="52"/>
  <c r="G28" i="52"/>
  <c r="G29" i="52"/>
  <c r="G18" i="52"/>
  <c r="G17" i="52"/>
  <c r="G16" i="52"/>
  <c r="F36" i="53" l="1"/>
  <c r="G36" i="53" s="1"/>
  <c r="G31" i="53"/>
  <c r="G30" i="53"/>
  <c r="G27" i="53"/>
  <c r="G26" i="53"/>
  <c r="G18" i="53"/>
  <c r="G17" i="53"/>
  <c r="G16" i="53"/>
  <c r="G15" i="53"/>
  <c r="G14" i="53"/>
  <c r="G13" i="53"/>
  <c r="G12" i="53"/>
  <c r="G11" i="53"/>
  <c r="G10" i="53"/>
  <c r="G9" i="53"/>
  <c r="G8" i="53"/>
  <c r="G7" i="53"/>
  <c r="G6" i="53"/>
  <c r="G5" i="53"/>
  <c r="F36" i="52"/>
  <c r="G36" i="52" s="1"/>
  <c r="G31" i="52"/>
  <c r="F36" i="49"/>
  <c r="F37" i="49" s="1"/>
  <c r="E30" i="45" l="1"/>
  <c r="F37" i="53"/>
  <c r="F37" i="52"/>
  <c r="G30" i="52"/>
  <c r="G36" i="49"/>
  <c r="G37" i="53" l="1"/>
  <c r="H30" i="45"/>
  <c r="G37" i="52"/>
  <c r="H29" i="45"/>
  <c r="E29" i="45"/>
  <c r="C56" i="45"/>
  <c r="C55" i="45"/>
  <c r="G9" i="49" l="1"/>
  <c r="G10" i="49"/>
  <c r="G11" i="49"/>
  <c r="G20" i="49"/>
  <c r="G7" i="49"/>
  <c r="G8" i="49"/>
  <c r="G17" i="49"/>
  <c r="G18" i="49"/>
  <c r="G21" i="49"/>
  <c r="G22" i="49"/>
  <c r="G23" i="49"/>
  <c r="G24" i="49"/>
  <c r="G25" i="49"/>
  <c r="G26" i="49"/>
  <c r="G27" i="49"/>
  <c r="G31" i="49"/>
  <c r="G5" i="49" l="1"/>
  <c r="G6" i="49"/>
  <c r="H28" i="45"/>
  <c r="K29" i="45" l="1"/>
  <c r="H35" i="45" s="1"/>
  <c r="K30" i="45"/>
  <c r="H36" i="45" s="1"/>
  <c r="U24" i="45" l="1"/>
  <c r="C60" i="45" l="1"/>
  <c r="G60" i="45" s="1"/>
  <c r="R55" i="47" l="1"/>
  <c r="Q47" i="47"/>
  <c r="R46" i="47"/>
  <c r="Q46" i="47"/>
  <c r="Q45" i="47"/>
  <c r="Q44" i="47"/>
  <c r="Q43" i="47"/>
  <c r="Q42" i="47"/>
  <c r="Q41" i="47"/>
  <c r="Q40" i="47"/>
  <c r="Q39" i="47"/>
  <c r="Q38" i="47"/>
  <c r="Q37" i="47"/>
  <c r="Q36" i="47"/>
  <c r="Q35" i="47"/>
  <c r="R34" i="47"/>
  <c r="Q34" i="47"/>
  <c r="Q33" i="47"/>
  <c r="Q32" i="47"/>
  <c r="Q31" i="47"/>
  <c r="Q30" i="47"/>
  <c r="Q29" i="47"/>
  <c r="R28" i="47"/>
  <c r="R35" i="47" s="1"/>
  <c r="R47" i="47" s="1"/>
  <c r="Q28" i="47"/>
  <c r="Q27" i="47"/>
  <c r="Q26" i="47"/>
  <c r="Q25" i="47"/>
  <c r="Q24" i="47"/>
  <c r="Q23" i="47"/>
  <c r="Q22" i="47"/>
  <c r="Q21" i="47"/>
  <c r="Q20" i="47"/>
  <c r="Q19" i="47"/>
  <c r="Q18" i="47"/>
  <c r="Q17" i="47"/>
  <c r="Q16" i="47"/>
  <c r="Q15" i="47"/>
  <c r="Q14" i="47"/>
  <c r="Q13" i="47"/>
  <c r="Q12" i="47"/>
  <c r="Q11" i="47"/>
  <c r="T17" i="47"/>
  <c r="T11" i="47"/>
  <c r="T12" i="47"/>
  <c r="T13" i="47"/>
  <c r="T14" i="47"/>
  <c r="T15" i="47"/>
  <c r="T16" i="47"/>
  <c r="T18" i="47"/>
  <c r="T19" i="47"/>
  <c r="T20" i="47"/>
  <c r="T21" i="47"/>
  <c r="T22" i="47"/>
  <c r="T23" i="47"/>
  <c r="T24" i="47"/>
  <c r="T25" i="47"/>
  <c r="T26" i="47"/>
  <c r="T27" i="47"/>
  <c r="T28" i="47"/>
  <c r="U28" i="47"/>
  <c r="U35" i="47" s="1"/>
  <c r="U47" i="47" s="1"/>
  <c r="T29" i="47"/>
  <c r="T30" i="47"/>
  <c r="T31" i="47"/>
  <c r="T32" i="47"/>
  <c r="T33" i="47"/>
  <c r="T34" i="47"/>
  <c r="U34" i="47"/>
  <c r="T35" i="47"/>
  <c r="T36" i="47"/>
  <c r="T37" i="47"/>
  <c r="T38" i="47"/>
  <c r="T39" i="47"/>
  <c r="T40" i="47"/>
  <c r="T41" i="47"/>
  <c r="T42" i="47"/>
  <c r="T43" i="47"/>
  <c r="T44" i="47"/>
  <c r="T45" i="47"/>
  <c r="T46" i="47"/>
  <c r="U46" i="47"/>
  <c r="T47" i="47"/>
  <c r="U55" i="47"/>
  <c r="O55" i="47"/>
  <c r="N47" i="47"/>
  <c r="O46" i="47"/>
  <c r="N46" i="47"/>
  <c r="N45" i="47"/>
  <c r="N44" i="47"/>
  <c r="N43" i="47"/>
  <c r="N42" i="47"/>
  <c r="N41" i="47"/>
  <c r="N40" i="47"/>
  <c r="N39" i="47"/>
  <c r="N38" i="47"/>
  <c r="N37" i="47"/>
  <c r="N36" i="47"/>
  <c r="N35" i="47"/>
  <c r="O34" i="47"/>
  <c r="N34" i="47"/>
  <c r="N33" i="47"/>
  <c r="N32" i="47"/>
  <c r="N31" i="47"/>
  <c r="N30" i="47"/>
  <c r="N29" i="47"/>
  <c r="O28" i="47"/>
  <c r="O35" i="47" s="1"/>
  <c r="O47" i="47" s="1"/>
  <c r="N28" i="47"/>
  <c r="N27" i="47"/>
  <c r="N26" i="47"/>
  <c r="N25" i="47"/>
  <c r="N24" i="47"/>
  <c r="N23" i="47"/>
  <c r="N22" i="47"/>
  <c r="N21" i="47"/>
  <c r="N20" i="47"/>
  <c r="N19" i="47"/>
  <c r="N18" i="47"/>
  <c r="N17" i="47"/>
  <c r="N16" i="47"/>
  <c r="N15" i="47"/>
  <c r="N14" i="47"/>
  <c r="N13" i="47"/>
  <c r="N12" i="47"/>
  <c r="N11" i="47"/>
  <c r="L55" i="47"/>
  <c r="I55" i="47"/>
  <c r="F55" i="47"/>
  <c r="K47" i="47"/>
  <c r="H47" i="47"/>
  <c r="E47" i="47"/>
  <c r="L46" i="47"/>
  <c r="K46" i="47"/>
  <c r="I46" i="47"/>
  <c r="H46" i="47"/>
  <c r="E46" i="47"/>
  <c r="K45" i="47"/>
  <c r="H45" i="47"/>
  <c r="E45" i="47"/>
  <c r="K44" i="47"/>
  <c r="H44" i="47"/>
  <c r="E44" i="47"/>
  <c r="K43" i="47"/>
  <c r="H43" i="47"/>
  <c r="E43" i="47"/>
  <c r="K42" i="47"/>
  <c r="H42" i="47"/>
  <c r="E42" i="47"/>
  <c r="K41" i="47"/>
  <c r="H41" i="47"/>
  <c r="E41" i="47"/>
  <c r="K40" i="47"/>
  <c r="H40" i="47"/>
  <c r="E40" i="47"/>
  <c r="K39" i="47"/>
  <c r="H39" i="47"/>
  <c r="E39" i="47"/>
  <c r="K38" i="47"/>
  <c r="H38" i="47"/>
  <c r="E38" i="47"/>
  <c r="K37" i="47"/>
  <c r="H37" i="47"/>
  <c r="E37" i="47"/>
  <c r="K36" i="47"/>
  <c r="H36" i="47"/>
  <c r="E36" i="47"/>
  <c r="B36" i="47"/>
  <c r="K35" i="47"/>
  <c r="H35" i="47"/>
  <c r="E35" i="47"/>
  <c r="L34" i="47"/>
  <c r="K34" i="47"/>
  <c r="I34" i="47"/>
  <c r="H34" i="47"/>
  <c r="E34" i="47"/>
  <c r="K33" i="47"/>
  <c r="H33" i="47"/>
  <c r="E33" i="47"/>
  <c r="K32" i="47"/>
  <c r="H32" i="47"/>
  <c r="E32" i="47"/>
  <c r="K31" i="47"/>
  <c r="H31" i="47"/>
  <c r="E31" i="47"/>
  <c r="K30" i="47"/>
  <c r="H30" i="47"/>
  <c r="E30" i="47"/>
  <c r="K29" i="47"/>
  <c r="H29" i="47"/>
  <c r="F34" i="47"/>
  <c r="E29" i="47"/>
  <c r="L28" i="47"/>
  <c r="L35" i="47" s="1"/>
  <c r="L47" i="47" s="1"/>
  <c r="K28" i="47"/>
  <c r="I28" i="47"/>
  <c r="I35" i="47" s="1"/>
  <c r="I47" i="47" s="1"/>
  <c r="H28" i="47"/>
  <c r="E28" i="47"/>
  <c r="K27" i="47"/>
  <c r="H27" i="47"/>
  <c r="E27" i="47"/>
  <c r="K26" i="47"/>
  <c r="H26" i="47"/>
  <c r="E26" i="47"/>
  <c r="K25" i="47"/>
  <c r="H25" i="47"/>
  <c r="E25" i="47"/>
  <c r="K24" i="47"/>
  <c r="H24" i="47"/>
  <c r="E24" i="47"/>
  <c r="K23" i="47"/>
  <c r="H23" i="47"/>
  <c r="E23" i="47"/>
  <c r="K22" i="47"/>
  <c r="H22" i="47"/>
  <c r="E22" i="47"/>
  <c r="K21" i="47"/>
  <c r="H21" i="47"/>
  <c r="E21" i="47"/>
  <c r="K20" i="47"/>
  <c r="H20" i="47"/>
  <c r="E20" i="47"/>
  <c r="C20" i="47"/>
  <c r="B37" i="47" s="1"/>
  <c r="K19" i="47"/>
  <c r="H19" i="47"/>
  <c r="E19" i="47"/>
  <c r="C19" i="47"/>
  <c r="K18" i="47"/>
  <c r="H18" i="47"/>
  <c r="E18" i="47"/>
  <c r="K17" i="47"/>
  <c r="H17" i="47"/>
  <c r="E17" i="47"/>
  <c r="K16" i="47"/>
  <c r="H16" i="47"/>
  <c r="E16" i="47"/>
  <c r="K15" i="47"/>
  <c r="H15" i="47"/>
  <c r="E15" i="47"/>
  <c r="K14" i="47"/>
  <c r="H14" i="47"/>
  <c r="E14" i="47"/>
  <c r="K13" i="47"/>
  <c r="H13" i="47"/>
  <c r="E13" i="47"/>
  <c r="K12" i="47"/>
  <c r="H12" i="47"/>
  <c r="E12" i="47"/>
  <c r="K11" i="47"/>
  <c r="H11" i="47"/>
  <c r="E11" i="47"/>
  <c r="I8" i="47" l="1"/>
  <c r="L8" i="47" s="1"/>
  <c r="R8" i="47"/>
  <c r="O8" i="47"/>
  <c r="U8" i="47" s="1"/>
  <c r="F28" i="47"/>
  <c r="F35" i="47" s="1"/>
  <c r="F47" i="47" s="1"/>
  <c r="F56" i="47" s="1"/>
  <c r="F46" i="47"/>
  <c r="B42" i="47"/>
  <c r="V28" i="3" l="1"/>
  <c r="Q28" i="3"/>
  <c r="M28" i="3"/>
  <c r="L28" i="3"/>
  <c r="X27" i="3" l="1"/>
  <c r="W27" i="3"/>
  <c r="X26" i="3"/>
  <c r="W26" i="3"/>
  <c r="X25" i="3"/>
  <c r="W25" i="3"/>
  <c r="X24" i="3"/>
  <c r="W24" i="3"/>
  <c r="X23" i="3"/>
  <c r="W23" i="3"/>
  <c r="X22" i="3"/>
  <c r="W22" i="3"/>
  <c r="X21" i="3"/>
  <c r="W21" i="3"/>
  <c r="X20" i="3"/>
  <c r="W20" i="3"/>
  <c r="X19" i="3"/>
  <c r="W19" i="3"/>
  <c r="X18" i="3"/>
  <c r="W18" i="3"/>
  <c r="X17" i="3"/>
  <c r="W17" i="3"/>
  <c r="X16" i="3"/>
  <c r="W16" i="3"/>
  <c r="X15" i="3"/>
  <c r="W15" i="3"/>
  <c r="X14" i="3"/>
  <c r="W14" i="3"/>
  <c r="X13" i="3"/>
  <c r="W13" i="3"/>
  <c r="X12" i="3"/>
  <c r="W12" i="3"/>
  <c r="X11" i="3"/>
  <c r="W11" i="3"/>
  <c r="X10" i="3"/>
  <c r="W10" i="3"/>
  <c r="X9" i="3"/>
  <c r="W9" i="3"/>
  <c r="X8" i="3"/>
  <c r="X28" i="3" s="1"/>
  <c r="W8" i="3"/>
  <c r="W28" i="3" s="1"/>
  <c r="AK27" i="3"/>
  <c r="AJ27" i="3"/>
  <c r="AI27" i="3"/>
  <c r="AH27" i="3"/>
  <c r="AG27" i="3"/>
  <c r="T27" i="3"/>
  <c r="U27" i="3" s="1"/>
  <c r="P27" i="3"/>
  <c r="N27" i="3"/>
  <c r="AK26" i="3"/>
  <c r="AJ26" i="3"/>
  <c r="AI26" i="3"/>
  <c r="AH26" i="3"/>
  <c r="AG26" i="3"/>
  <c r="T26" i="3"/>
  <c r="U26" i="3" s="1"/>
  <c r="P26" i="3"/>
  <c r="N26" i="3"/>
  <c r="AK25" i="3"/>
  <c r="AJ25" i="3"/>
  <c r="AI25" i="3"/>
  <c r="AH25" i="3"/>
  <c r="AG25" i="3"/>
  <c r="T25" i="3"/>
  <c r="U25" i="3" s="1"/>
  <c r="P25" i="3"/>
  <c r="N25" i="3"/>
  <c r="AK24" i="3"/>
  <c r="AJ24" i="3"/>
  <c r="AI24" i="3"/>
  <c r="AH24" i="3"/>
  <c r="AG24" i="3"/>
  <c r="T24" i="3"/>
  <c r="U24" i="3" s="1"/>
  <c r="P24" i="3"/>
  <c r="N24" i="3"/>
  <c r="AK23" i="3"/>
  <c r="AJ23" i="3"/>
  <c r="AI23" i="3"/>
  <c r="AH23" i="3"/>
  <c r="AG23" i="3"/>
  <c r="T23" i="3"/>
  <c r="U23" i="3" s="1"/>
  <c r="P23" i="3"/>
  <c r="N23" i="3"/>
  <c r="AK22" i="3"/>
  <c r="AJ22" i="3"/>
  <c r="AI22" i="3"/>
  <c r="AH22" i="3"/>
  <c r="AG22" i="3"/>
  <c r="T22" i="3"/>
  <c r="U22" i="3" s="1"/>
  <c r="P22" i="3"/>
  <c r="N22" i="3"/>
  <c r="AK21" i="3"/>
  <c r="AJ21" i="3"/>
  <c r="AI21" i="3"/>
  <c r="AH21" i="3"/>
  <c r="AG21" i="3"/>
  <c r="T21" i="3"/>
  <c r="U21" i="3" s="1"/>
  <c r="P21" i="3"/>
  <c r="N21" i="3"/>
  <c r="AK20" i="3"/>
  <c r="AJ20" i="3"/>
  <c r="AI20" i="3"/>
  <c r="AH20" i="3"/>
  <c r="AG20" i="3"/>
  <c r="T20" i="3"/>
  <c r="U20" i="3" s="1"/>
  <c r="P20" i="3"/>
  <c r="N20" i="3"/>
  <c r="AK19" i="3"/>
  <c r="AJ19" i="3"/>
  <c r="AI19" i="3"/>
  <c r="AH19" i="3"/>
  <c r="AG19" i="3"/>
  <c r="T19" i="3"/>
  <c r="U19" i="3" s="1"/>
  <c r="P19" i="3"/>
  <c r="N19" i="3"/>
  <c r="AK18" i="3"/>
  <c r="AJ18" i="3"/>
  <c r="AI18" i="3"/>
  <c r="AH18" i="3"/>
  <c r="AG18" i="3"/>
  <c r="T18" i="3"/>
  <c r="U18" i="3" s="1"/>
  <c r="P18" i="3"/>
  <c r="N18" i="3"/>
  <c r="AK17" i="3"/>
  <c r="AJ17" i="3"/>
  <c r="AI17" i="3"/>
  <c r="AH17" i="3"/>
  <c r="AG17" i="3"/>
  <c r="T17" i="3"/>
  <c r="U17" i="3" s="1"/>
  <c r="P17" i="3"/>
  <c r="N17" i="3"/>
  <c r="AK16" i="3"/>
  <c r="AJ16" i="3"/>
  <c r="AI16" i="3"/>
  <c r="AH16" i="3"/>
  <c r="AG16" i="3"/>
  <c r="T16" i="3"/>
  <c r="U16" i="3" s="1"/>
  <c r="P16" i="3"/>
  <c r="N16" i="3"/>
  <c r="AK15" i="3"/>
  <c r="AJ15" i="3"/>
  <c r="AI15" i="3"/>
  <c r="AH15" i="3"/>
  <c r="AG15" i="3"/>
  <c r="AK14" i="3"/>
  <c r="AJ14" i="3"/>
  <c r="AI14" i="3"/>
  <c r="AH14" i="3"/>
  <c r="AG14" i="3"/>
  <c r="AK13" i="3"/>
  <c r="AJ13" i="3"/>
  <c r="AI13" i="3"/>
  <c r="AH13" i="3"/>
  <c r="AG13" i="3"/>
  <c r="AK12" i="3"/>
  <c r="AJ12" i="3"/>
  <c r="AI12" i="3"/>
  <c r="AH12" i="3"/>
  <c r="AG12" i="3"/>
  <c r="AK11" i="3"/>
  <c r="AJ11" i="3"/>
  <c r="AI11" i="3"/>
  <c r="AH11" i="3"/>
  <c r="AG11" i="3"/>
  <c r="AK10" i="3"/>
  <c r="AJ10" i="3"/>
  <c r="AI10" i="3"/>
  <c r="AH10" i="3"/>
  <c r="AG10" i="3"/>
  <c r="AK9" i="3"/>
  <c r="AJ9" i="3"/>
  <c r="AI9" i="3"/>
  <c r="AH9" i="3"/>
  <c r="AG9" i="3"/>
  <c r="AJ8" i="3"/>
  <c r="AI8" i="3"/>
  <c r="AH8" i="3"/>
  <c r="AK8" i="3"/>
  <c r="AG8" i="3"/>
  <c r="T15" i="3" l="1"/>
  <c r="U15" i="3" s="1"/>
  <c r="T14" i="3"/>
  <c r="U14" i="3" s="1"/>
  <c r="T13" i="3"/>
  <c r="U13" i="3" s="1"/>
  <c r="T12" i="3"/>
  <c r="U12" i="3" s="1"/>
  <c r="T11" i="3"/>
  <c r="U11" i="3" s="1"/>
  <c r="T10" i="3"/>
  <c r="U10" i="3" s="1"/>
  <c r="T9" i="3"/>
  <c r="U9" i="3" s="1"/>
  <c r="T8" i="3"/>
  <c r="T28" i="3" s="1"/>
  <c r="P15" i="3"/>
  <c r="P14" i="3"/>
  <c r="P13" i="3"/>
  <c r="P12" i="3"/>
  <c r="P11" i="3"/>
  <c r="P10" i="3"/>
  <c r="P9" i="3"/>
  <c r="P8" i="3"/>
  <c r="N15" i="3"/>
  <c r="N14" i="3"/>
  <c r="N13" i="3"/>
  <c r="N12" i="3"/>
  <c r="N11" i="3"/>
  <c r="N10" i="3"/>
  <c r="N9" i="3"/>
  <c r="N8" i="3"/>
  <c r="N28" i="3" s="1"/>
  <c r="U8" i="3" l="1"/>
  <c r="U28" i="3" s="1"/>
  <c r="G17" i="38"/>
  <c r="G17" i="39"/>
  <c r="K17" i="41"/>
  <c r="K19" i="43"/>
  <c r="K17" i="36"/>
  <c r="K17" i="34"/>
  <c r="K17" i="33"/>
  <c r="K17" i="32"/>
  <c r="D56" i="45" l="1"/>
  <c r="G56" i="45" s="1"/>
  <c r="A56" i="45"/>
  <c r="D55" i="45"/>
  <c r="G55" i="45" s="1"/>
  <c r="A55" i="45"/>
  <c r="A54" i="45"/>
  <c r="J55" i="45" l="1"/>
  <c r="J56" i="45"/>
  <c r="K34" i="43"/>
  <c r="K33" i="43"/>
  <c r="K32" i="43"/>
  <c r="K33" i="42"/>
  <c r="K32" i="42"/>
  <c r="K31" i="42"/>
  <c r="H35" i="36" l="1"/>
  <c r="H34" i="36"/>
  <c r="H33" i="36"/>
  <c r="K33" i="39" l="1"/>
  <c r="K32" i="39"/>
  <c r="K31" i="39"/>
  <c r="K33" i="38"/>
  <c r="K32" i="38"/>
  <c r="K31" i="38"/>
  <c r="H37" i="37"/>
  <c r="H36" i="37"/>
  <c r="H35" i="37"/>
  <c r="K32" i="41"/>
  <c r="K31" i="41"/>
  <c r="K30" i="41"/>
  <c r="K33" i="41"/>
  <c r="F33" i="40" l="1"/>
  <c r="F32" i="40"/>
  <c r="F31" i="40"/>
  <c r="G60" i="36" l="1"/>
  <c r="E60" i="36"/>
  <c r="M59" i="36"/>
  <c r="H59" i="36" s="1"/>
  <c r="L59" i="36"/>
  <c r="F59" i="36" s="1"/>
  <c r="I59" i="36"/>
  <c r="M58" i="36"/>
  <c r="H58" i="36" s="1"/>
  <c r="L58" i="36"/>
  <c r="F58" i="36" s="1"/>
  <c r="I58" i="36"/>
  <c r="M57" i="36"/>
  <c r="H57" i="36" s="1"/>
  <c r="L57" i="36"/>
  <c r="F57" i="36" s="1"/>
  <c r="I57" i="36"/>
  <c r="M56" i="36"/>
  <c r="H56" i="36" s="1"/>
  <c r="L56" i="36"/>
  <c r="F56" i="36" s="1"/>
  <c r="I56" i="36"/>
  <c r="M55" i="36"/>
  <c r="H55" i="36" s="1"/>
  <c r="H60" i="36" s="1"/>
  <c r="L55" i="36"/>
  <c r="F55" i="36" s="1"/>
  <c r="F60" i="36" s="1"/>
  <c r="I55" i="36"/>
  <c r="I60" i="36" s="1"/>
  <c r="I61" i="36" s="1"/>
  <c r="K32" i="34"/>
  <c r="K31" i="34"/>
  <c r="K30" i="34"/>
  <c r="H37" i="33"/>
  <c r="H36" i="33"/>
  <c r="H35" i="33"/>
  <c r="I56" i="32" l="1"/>
  <c r="I55" i="32"/>
  <c r="I54" i="32"/>
  <c r="I53" i="32"/>
  <c r="I52" i="32"/>
  <c r="I51" i="32"/>
  <c r="I50" i="32"/>
  <c r="I49" i="32"/>
  <c r="I48" i="32"/>
  <c r="I47" i="32"/>
  <c r="I46" i="32"/>
  <c r="I45" i="32"/>
  <c r="I57" i="32" s="1"/>
  <c r="I58" i="32" s="1"/>
  <c r="G57" i="32"/>
  <c r="M56" i="32"/>
  <c r="H56" i="32" s="1"/>
  <c r="L56" i="32"/>
  <c r="M55" i="32"/>
  <c r="H55" i="32" s="1"/>
  <c r="L55" i="32"/>
  <c r="M54" i="32"/>
  <c r="H54" i="32" s="1"/>
  <c r="L54" i="32"/>
  <c r="M53" i="32"/>
  <c r="H53" i="32" s="1"/>
  <c r="L53" i="32"/>
  <c r="M52" i="32"/>
  <c r="H52" i="32" s="1"/>
  <c r="L52" i="32"/>
  <c r="M51" i="32"/>
  <c r="H51" i="32" s="1"/>
  <c r="L51" i="32"/>
  <c r="M50" i="32"/>
  <c r="H50" i="32" s="1"/>
  <c r="L50" i="32"/>
  <c r="M49" i="32"/>
  <c r="H49" i="32" s="1"/>
  <c r="L49" i="32"/>
  <c r="M48" i="32"/>
  <c r="H48" i="32" s="1"/>
  <c r="L48" i="32"/>
  <c r="M47" i="32"/>
  <c r="H47" i="32" s="1"/>
  <c r="L47" i="32"/>
  <c r="M46" i="32"/>
  <c r="H46" i="32" s="1"/>
  <c r="L46" i="32"/>
  <c r="M45" i="32"/>
  <c r="H45" i="32" s="1"/>
  <c r="H57" i="32" s="1"/>
  <c r="L45" i="32" l="1"/>
  <c r="F45" i="32" s="1"/>
  <c r="F56" i="32"/>
  <c r="F55" i="32"/>
  <c r="F54" i="32"/>
  <c r="F53" i="32"/>
  <c r="F52" i="32"/>
  <c r="F51" i="32"/>
  <c r="F50" i="32"/>
  <c r="F49" i="32"/>
  <c r="F48" i="32"/>
  <c r="F47" i="32"/>
  <c r="F46" i="32"/>
  <c r="E57" i="32"/>
  <c r="F57" i="32" l="1"/>
  <c r="E37" i="32"/>
  <c r="E36" i="32"/>
  <c r="E35" i="32"/>
  <c r="K26" i="31"/>
  <c r="K25" i="31"/>
  <c r="J32" i="30" l="1"/>
  <c r="J34" i="30"/>
  <c r="J33" i="30"/>
  <c r="K33" i="29" l="1"/>
  <c r="K32" i="29"/>
  <c r="K31" i="29"/>
  <c r="AF39" i="26" l="1"/>
  <c r="AF38" i="26"/>
  <c r="M28" i="26"/>
  <c r="AA28" i="26" s="1"/>
  <c r="D28" i="26"/>
  <c r="M27" i="26"/>
  <c r="AA27" i="26" s="1"/>
  <c r="D27" i="26"/>
  <c r="M26" i="26"/>
  <c r="AA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S23" i="25"/>
  <c r="U23" i="25" s="1"/>
  <c r="V23" i="25" s="1"/>
  <c r="R23" i="25"/>
  <c r="Q23" i="25"/>
  <c r="S22" i="25"/>
  <c r="U22" i="25" s="1"/>
  <c r="V22" i="25" s="1"/>
  <c r="R22" i="25"/>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S14" i="25"/>
  <c r="U14" i="25" s="1"/>
  <c r="V14" i="25" s="1"/>
  <c r="R14" i="25"/>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6" i="26" l="1"/>
  <c r="AL27" i="26"/>
  <c r="AL28" i="26"/>
  <c r="G30" i="49"/>
  <c r="G37" i="49"/>
  <c r="F28" i="45" l="1"/>
  <c r="E28" i="45" s="1"/>
  <c r="D54" i="45" l="1"/>
  <c r="G54" i="45" s="1"/>
  <c r="K28" i="45"/>
  <c r="H34" i="45" s="1"/>
  <c r="J54" i="45" l="1"/>
</calcChain>
</file>

<file path=xl/comments1.xml><?xml version="1.0" encoding="utf-8"?>
<comments xmlns="http://schemas.openxmlformats.org/spreadsheetml/2006/main">
  <authors>
    <author>厚生労働省ネットワークシステム</author>
  </authors>
  <commentList>
    <comment ref="V8" authorId="0" shapeId="0">
      <text>
        <r>
          <rPr>
            <sz val="11"/>
            <color indexed="81"/>
            <rFont val="ＭＳ Ｐゴシック"/>
            <family val="3"/>
            <charset val="128"/>
          </rPr>
          <t>国からの直接補助及び都道府県自らが実施主体の場合は「-」を入力（半角）</t>
        </r>
      </text>
    </comment>
  </commentList>
</comments>
</file>

<file path=xl/comments10.xml><?xml version="1.0" encoding="utf-8"?>
<comments xmlns="http://schemas.openxmlformats.org/spreadsheetml/2006/main">
  <authors>
    <author>厚生労働省ネットワークシステム</author>
  </authors>
  <commentList>
    <comment ref="D9" authorId="0" shapeId="0">
      <text>
        <r>
          <rPr>
            <sz val="9"/>
            <color indexed="81"/>
            <rFont val="ＭＳ Ｐゴシック"/>
            <family val="3"/>
            <charset val="128"/>
          </rPr>
          <t>プルダウンから選択</t>
        </r>
      </text>
    </comment>
    <comment ref="B17"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K26"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6" authorId="0" shapeId="0">
      <text>
        <r>
          <rPr>
            <sz val="9"/>
            <color indexed="81"/>
            <rFont val="ＭＳ Ｐゴシック"/>
            <family val="3"/>
            <charset val="128"/>
          </rPr>
          <t>上段：補助対象部分を再掲で記載</t>
        </r>
      </text>
    </comment>
    <comment ref="B37" authorId="0" shapeId="0">
      <text>
        <r>
          <rPr>
            <sz val="9"/>
            <color indexed="81"/>
            <rFont val="ＭＳ Ｐゴシック"/>
            <family val="3"/>
            <charset val="128"/>
          </rPr>
          <t>下段：補助対象部分も含めた面積を記載</t>
        </r>
      </text>
    </comment>
  </commentList>
</comments>
</file>

<file path=xl/comments11.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G59" authorId="0" shapeId="0">
      <text>
        <r>
          <rPr>
            <sz val="9"/>
            <color indexed="81"/>
            <rFont val="ＭＳ Ｐゴシック"/>
            <family val="3"/>
            <charset val="128"/>
          </rPr>
          <t>該当するものを
全て選択</t>
        </r>
      </text>
    </comment>
  </commentList>
</comments>
</file>

<file path=xl/comments12.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List>
</comments>
</file>

<file path=xl/comments13.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7" authorId="0" shapeId="0">
      <text>
        <r>
          <rPr>
            <sz val="9"/>
            <color indexed="81"/>
            <rFont val="ＭＳ Ｐゴシック"/>
            <family val="3"/>
            <charset val="128"/>
          </rPr>
          <t>用途をプルダウンから選択</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K46" authorId="0" shapeId="0">
      <text>
        <r>
          <rPr>
            <sz val="9"/>
            <color indexed="81"/>
            <rFont val="ＭＳ Ｐゴシック"/>
            <family val="3"/>
            <charset val="128"/>
          </rPr>
          <t>プルダウンから選択</t>
        </r>
      </text>
    </comment>
  </commentList>
</comments>
</file>

<file path=xl/comments14.xml><?xml version="1.0" encoding="utf-8"?>
<comments xmlns="http://schemas.openxmlformats.org/spreadsheetml/2006/main">
  <authors>
    <author>厚生労働省ネットワークシステム</author>
  </authors>
  <commentList>
    <comment ref="A6" authorId="0" shapeId="0">
      <text>
        <r>
          <rPr>
            <sz val="9"/>
            <color indexed="81"/>
            <rFont val="ＭＳ Ｐゴシック"/>
            <family val="3"/>
            <charset val="128"/>
          </rPr>
          <t>該当する施設種別を選択すること</t>
        </r>
      </text>
    </comment>
    <comment ref="B16" authorId="0" shapeId="0">
      <text>
        <r>
          <rPr>
            <sz val="9"/>
            <color indexed="81"/>
            <rFont val="ＭＳ Ｐゴシック"/>
            <family val="3"/>
            <charset val="128"/>
          </rPr>
          <t>実際の着工時期については、国又は都道府県の通知（内示）後とすること。
通知（内示）前に着工した場合、原則、交付の対象とならないので留意すること。
※前年度において国庫補助金を受け、当該年度においても継続整備する事業は除く。</t>
        </r>
      </text>
    </comment>
    <comment ref="G18" authorId="0" shapeId="0">
      <text>
        <r>
          <rPr>
            <sz val="9"/>
            <color indexed="81"/>
            <rFont val="MS P ゴシック"/>
            <family val="3"/>
            <charset val="128"/>
          </rPr>
          <t>「×」とする場合は、その理由を欄外に記入すること</t>
        </r>
      </text>
    </comment>
    <comment ref="G19" authorId="0" shapeId="0">
      <text>
        <r>
          <rPr>
            <sz val="9"/>
            <color indexed="81"/>
            <rFont val="MS P ゴシック"/>
            <family val="3"/>
            <charset val="128"/>
          </rPr>
          <t>建物とスプリンクラー等の抵当権の設定が別の場合は、欄外に記入すること</t>
        </r>
      </text>
    </comment>
    <comment ref="J26" authorId="0" shapeId="0">
      <text>
        <r>
          <rPr>
            <sz val="9"/>
            <color indexed="81"/>
            <rFont val="ＭＳ Ｐゴシック"/>
            <family val="3"/>
            <charset val="128"/>
          </rPr>
          <t>助産所にあっては、
入所施設のベッド数</t>
        </r>
      </text>
    </comment>
    <comment ref="C28" authorId="0" shapeId="0">
      <text>
        <r>
          <rPr>
            <sz val="9"/>
            <color indexed="81"/>
            <rFont val="ＭＳ Ｐゴシック"/>
            <family val="3"/>
            <charset val="128"/>
          </rPr>
          <t>該当するものを選択すること</t>
        </r>
      </text>
    </comment>
    <comment ref="C33" authorId="0" shapeId="0">
      <text>
        <r>
          <rPr>
            <sz val="9"/>
            <color indexed="81"/>
            <rFont val="MS P ゴシック"/>
            <family val="3"/>
            <charset val="128"/>
          </rPr>
          <t>本事業計画書提出時点において、開設許可を受けていない（又は開設届出等が受理されていない）場合は、所轄保健所に事前相談の上、予定日を記載すること</t>
        </r>
      </text>
    </comment>
    <comment ref="G33" authorId="0" shapeId="0">
      <text>
        <r>
          <rPr>
            <sz val="9"/>
            <color indexed="81"/>
            <rFont val="MS P ゴシック"/>
            <family val="3"/>
            <charset val="128"/>
          </rPr>
          <t>欄外に記載の「消防法施行令別表第１（６）項イ（１）～（４）」のいずれに該当する医療施設かを選択すること</t>
        </r>
      </text>
    </comment>
    <comment ref="G54" authorId="0" shapeId="0">
      <text>
        <r>
          <rPr>
            <sz val="9"/>
            <color indexed="81"/>
            <rFont val="ＭＳ Ｐゴシック"/>
            <family val="3"/>
            <charset val="128"/>
          </rPr>
          <t>（B）の小数点以下第一位を四捨五入した対象面積×基準単価＝（D）</t>
        </r>
      </text>
    </comment>
  </commentList>
</comments>
</file>

<file path=xl/comments15.xml><?xml version="1.0" encoding="utf-8"?>
<comments xmlns="http://schemas.openxmlformats.org/spreadsheetml/2006/main">
  <authors>
    <author>厚生労働省ネットワークシステム</author>
  </authors>
  <commentList>
    <comment ref="M7" authorId="0" shapeId="0">
      <text>
        <r>
          <rPr>
            <sz val="9"/>
            <color indexed="81"/>
            <rFont val="ＭＳ Ｐゴシック"/>
            <family val="3"/>
            <charset val="128"/>
          </rPr>
          <t>年度欄が不足する場合は適宜追加すること</t>
        </r>
      </text>
    </comment>
    <comment ref="C12" authorId="0" shapeId="0">
      <text>
        <r>
          <rPr>
            <sz val="9"/>
            <color indexed="81"/>
            <rFont val="ＭＳ Ｐゴシック"/>
            <family val="3"/>
            <charset val="128"/>
          </rPr>
          <t>改修工事の場合は
&lt;改修工事&gt;を選択</t>
        </r>
      </text>
    </comment>
    <comment ref="C13" authorId="0" shapeId="0">
      <text>
        <r>
          <rPr>
            <sz val="9"/>
            <color indexed="81"/>
            <rFont val="ＭＳ Ｐゴシック"/>
            <family val="3"/>
            <charset val="128"/>
          </rPr>
          <t>&lt;建築工事&gt;の場合は、
さらに工事種別を選択</t>
        </r>
      </text>
    </comment>
  </commentList>
</comments>
</file>

<file path=xl/comments16.xml><?xml version="1.0" encoding="utf-8"?>
<comments xmlns="http://schemas.openxmlformats.org/spreadsheetml/2006/main">
  <authors>
    <author>厚生労働省ネットワークシステム</author>
  </authors>
  <commentList>
    <comment ref="D3" authorId="0" shapeId="0">
      <text>
        <r>
          <rPr>
            <sz val="9"/>
            <color indexed="81"/>
            <rFont val="MS P ゴシック"/>
            <family val="3"/>
            <charset val="128"/>
          </rPr>
          <t>施工業者に確認して記入すること</t>
        </r>
      </text>
    </comment>
    <comment ref="G30" authorId="0" shapeId="0">
      <text>
        <r>
          <rPr>
            <sz val="9"/>
            <color indexed="81"/>
            <rFont val="MS P ゴシック"/>
            <family val="3"/>
            <charset val="128"/>
          </rPr>
          <t>開設届出等と一致していること</t>
        </r>
      </text>
    </comment>
    <comment ref="B31" authorId="0" shapeId="0">
      <text>
        <r>
          <rPr>
            <sz val="9"/>
            <color indexed="81"/>
            <rFont val="MS P ゴシック"/>
            <family val="3"/>
            <charset val="128"/>
          </rPr>
          <t>住宅、介護保険施設等を記載すること</t>
        </r>
      </text>
    </comment>
    <comment ref="G37" authorId="0" shapeId="0">
      <text>
        <r>
          <rPr>
            <sz val="9"/>
            <color indexed="81"/>
            <rFont val="MS P ゴシック"/>
            <family val="3"/>
            <charset val="128"/>
          </rPr>
          <t>延べ床面積と一致していること</t>
        </r>
      </text>
    </comment>
  </commentList>
</comments>
</file>

<file path=xl/comments17.xml><?xml version="1.0" encoding="utf-8"?>
<comments xmlns="http://schemas.openxmlformats.org/spreadsheetml/2006/main">
  <authors>
    <author>厚生労働省ネットワークシステム</author>
  </authors>
  <commentList>
    <comment ref="B17"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9" authorId="0" shapeId="0">
      <text>
        <r>
          <rPr>
            <sz val="9"/>
            <color indexed="81"/>
            <rFont val="ＭＳ Ｐゴシック"/>
            <family val="3"/>
            <charset val="128"/>
          </rPr>
          <t>数値を入力</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30" authorId="0" shapeId="0">
      <text>
        <r>
          <rPr>
            <sz val="9"/>
            <color indexed="81"/>
            <rFont val="ＭＳ Ｐゴシック"/>
            <family val="3"/>
            <charset val="128"/>
          </rPr>
          <t>今回整備戸数を（）内へ記載</t>
        </r>
      </text>
    </comment>
    <comment ref="B33" authorId="0" shapeId="0">
      <text>
        <r>
          <rPr>
            <sz val="9"/>
            <color indexed="81"/>
            <rFont val="ＭＳ Ｐゴシック"/>
            <family val="3"/>
            <charset val="128"/>
          </rPr>
          <t>上段：補助対象部分を再掲で記載</t>
        </r>
      </text>
    </comment>
    <comment ref="B34" authorId="0" shapeId="0">
      <text>
        <r>
          <rPr>
            <sz val="9"/>
            <color indexed="81"/>
            <rFont val="ＭＳ Ｐゴシック"/>
            <family val="3"/>
            <charset val="128"/>
          </rPr>
          <t>下段：補助対象部分も含めた面積を記載</t>
        </r>
      </text>
    </comment>
  </commentList>
</comments>
</file>

<file path=xl/comments18.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text>
        <r>
          <rPr>
            <sz val="9"/>
            <color indexed="81"/>
            <rFont val="ＭＳ Ｐゴシック"/>
            <family val="3"/>
            <charset val="128"/>
          </rPr>
          <t>「有床」又は「無床」を選択</t>
        </r>
      </text>
    </comment>
    <comment ref="G18" authorId="0" shapeId="0">
      <text>
        <r>
          <rPr>
            <sz val="9"/>
            <color indexed="81"/>
            <rFont val="ＭＳ Ｐゴシック"/>
            <family val="3"/>
            <charset val="128"/>
          </rPr>
          <t>「有床」又は「無床」を選択</t>
        </r>
      </text>
    </comment>
    <comment ref="K23"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C47" authorId="0" shapeId="0">
      <text>
        <r>
          <rPr>
            <sz val="9"/>
            <color indexed="81"/>
            <rFont val="ＭＳ Ｐゴシック"/>
            <family val="3"/>
            <charset val="128"/>
          </rPr>
          <t>　「無医地区」
　「無医地区に準じる地区」
　「無歯科医地区」
　「無歯科医地区に準じる地区」
から選択</t>
        </r>
      </text>
    </comment>
    <comment ref="C48"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19.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text>
        <r>
          <rPr>
            <sz val="9"/>
            <color indexed="81"/>
            <rFont val="ＭＳ Ｐゴシック"/>
            <family val="3"/>
            <charset val="128"/>
          </rPr>
          <t>上段：補助対象部分を再掲で記載</t>
        </r>
      </text>
    </comment>
    <comment ref="C32" authorId="0" shapeId="0">
      <text>
        <r>
          <rPr>
            <sz val="9"/>
            <color indexed="81"/>
            <rFont val="ＭＳ Ｐゴシック"/>
            <family val="3"/>
            <charset val="128"/>
          </rPr>
          <t>下段：補助対象部分も含めた面積を記載</t>
        </r>
      </text>
    </comment>
    <comment ref="C33" authorId="0" shapeId="0">
      <text>
        <r>
          <rPr>
            <sz val="9"/>
            <color indexed="81"/>
            <rFont val="ＭＳ Ｐゴシック"/>
            <family val="3"/>
            <charset val="128"/>
          </rPr>
          <t>整備の有無を選択</t>
        </r>
      </text>
    </comment>
    <comment ref="G46" authorId="0" shapeId="0">
      <text>
        <r>
          <rPr>
            <sz val="9"/>
            <color indexed="81"/>
            <rFont val="ＭＳ Ｐゴシック"/>
            <family val="3"/>
            <charset val="128"/>
          </rPr>
          <t>プルダウンから選択</t>
        </r>
      </text>
    </comment>
  </commentList>
</comments>
</file>

<file path=xl/comments2.xml><?xml version="1.0" encoding="utf-8"?>
<comments xmlns="http://schemas.openxmlformats.org/spreadsheetml/2006/main">
  <authors>
    <author>厚生労働省ネットワークシステム</author>
  </authors>
  <commentList>
    <comment ref="M7" authorId="0" shapeId="0">
      <text>
        <r>
          <rPr>
            <sz val="9"/>
            <color indexed="81"/>
            <rFont val="ＭＳ Ｐゴシック"/>
            <family val="3"/>
            <charset val="128"/>
          </rPr>
          <t>年度欄が不足する場合は適宜追加すること</t>
        </r>
      </text>
    </comment>
    <comment ref="C12" authorId="0" shapeId="0">
      <text>
        <r>
          <rPr>
            <sz val="9"/>
            <color indexed="81"/>
            <rFont val="ＭＳ Ｐゴシック"/>
            <family val="3"/>
            <charset val="128"/>
          </rPr>
          <t>改修工事の場合は
&lt;改修工事&gt;を選択</t>
        </r>
      </text>
    </comment>
    <comment ref="C13" authorId="0" shapeId="0">
      <text>
        <r>
          <rPr>
            <sz val="9"/>
            <color indexed="81"/>
            <rFont val="ＭＳ Ｐゴシック"/>
            <family val="3"/>
            <charset val="128"/>
          </rPr>
          <t>&lt;建築工事&gt;の場合は、
さらに工事種別を選択</t>
        </r>
      </text>
    </comment>
  </commentList>
</comments>
</file>

<file path=xl/comments20.xml><?xml version="1.0" encoding="utf-8"?>
<comments xmlns="http://schemas.openxmlformats.org/spreadsheetml/2006/main">
  <authors>
    <author>厚生労働省ネットワークシステム</author>
  </authors>
  <commentList>
    <comment ref="D3" authorId="0" shapeId="0">
      <text>
        <r>
          <rPr>
            <sz val="9"/>
            <color indexed="81"/>
            <rFont val="MS P ゴシック"/>
            <family val="3"/>
            <charset val="128"/>
          </rPr>
          <t>施工業者に確認して記入すること</t>
        </r>
      </text>
    </comment>
    <comment ref="G30" authorId="0" shapeId="0">
      <text>
        <r>
          <rPr>
            <sz val="9"/>
            <color indexed="81"/>
            <rFont val="MS P ゴシック"/>
            <family val="3"/>
            <charset val="128"/>
          </rPr>
          <t>開設届出等と一致していること</t>
        </r>
      </text>
    </comment>
    <comment ref="B31" authorId="0" shapeId="0">
      <text>
        <r>
          <rPr>
            <sz val="9"/>
            <color indexed="81"/>
            <rFont val="MS P ゴシック"/>
            <family val="3"/>
            <charset val="128"/>
          </rPr>
          <t>住宅、介護保険施設等を記載すること</t>
        </r>
      </text>
    </comment>
    <comment ref="G37" authorId="0" shapeId="0">
      <text>
        <r>
          <rPr>
            <sz val="9"/>
            <color indexed="81"/>
            <rFont val="MS P ゴシック"/>
            <family val="3"/>
            <charset val="128"/>
          </rPr>
          <t>延べ床面積と一致していること</t>
        </r>
      </text>
    </comment>
  </commentList>
</comments>
</file>

<file path=xl/comments21.xml><?xml version="1.0" encoding="utf-8"?>
<comments xmlns="http://schemas.openxmlformats.org/spreadsheetml/2006/main">
  <authors>
    <author>厚生労働省ネットワークシステム</author>
  </authors>
  <commentList>
    <comment ref="D3" authorId="0" shapeId="0">
      <text>
        <r>
          <rPr>
            <sz val="9"/>
            <color indexed="81"/>
            <rFont val="MS P ゴシック"/>
            <family val="3"/>
            <charset val="128"/>
          </rPr>
          <t>施工業者に確認して記入すること</t>
        </r>
      </text>
    </comment>
    <comment ref="G30" authorId="0" shapeId="0">
      <text>
        <r>
          <rPr>
            <sz val="9"/>
            <color indexed="81"/>
            <rFont val="MS P ゴシック"/>
            <family val="3"/>
            <charset val="128"/>
          </rPr>
          <t>開設届出等と一致していること</t>
        </r>
      </text>
    </comment>
    <comment ref="B31" authorId="0" shapeId="0">
      <text>
        <r>
          <rPr>
            <sz val="9"/>
            <color indexed="81"/>
            <rFont val="MS P ゴシック"/>
            <family val="3"/>
            <charset val="128"/>
          </rPr>
          <t>住宅、介護保険施設等を記載すること</t>
        </r>
      </text>
    </comment>
    <comment ref="G37" authorId="0" shapeId="0">
      <text>
        <r>
          <rPr>
            <sz val="9"/>
            <color indexed="81"/>
            <rFont val="MS P ゴシック"/>
            <family val="3"/>
            <charset val="128"/>
          </rPr>
          <t>延べ床面積と一致していること</t>
        </r>
      </text>
    </comment>
  </commentList>
</comments>
</file>

<file path=xl/comments3.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text>
        <r>
          <rPr>
            <sz val="9"/>
            <color indexed="81"/>
            <rFont val="ＭＳ Ｐゴシック"/>
            <family val="3"/>
            <charset val="128"/>
          </rPr>
          <t>「有床」又は「無床」を選択</t>
        </r>
      </text>
    </comment>
    <comment ref="G18" authorId="0" shapeId="0">
      <text>
        <r>
          <rPr>
            <sz val="9"/>
            <color indexed="81"/>
            <rFont val="ＭＳ Ｐゴシック"/>
            <family val="3"/>
            <charset val="128"/>
          </rPr>
          <t xml:space="preserve">「有床」又は「無床」を選択
</t>
        </r>
      </text>
    </comment>
    <comment ref="K23"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C46" authorId="0" shapeId="0">
      <text>
        <r>
          <rPr>
            <sz val="9"/>
            <color indexed="81"/>
            <rFont val="ＭＳ Ｐゴシック"/>
            <family val="3"/>
            <charset val="128"/>
          </rPr>
          <t>　「無医地区」
　「無医地区に準じる地区」
　「無歯科医地区」
　「無歯科医地区に準じる地区」
から選択</t>
        </r>
      </text>
    </comment>
    <comment ref="C47"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4.xml><?xml version="1.0" encoding="utf-8"?>
<comments xmlns="http://schemas.openxmlformats.org/spreadsheetml/2006/main">
  <authors>
    <author>厚生労働省ネットワークシステム</author>
  </authors>
  <commentList>
    <comment ref="A6" authorId="0" shapeId="0">
      <text>
        <r>
          <rPr>
            <sz val="9"/>
            <color indexed="81"/>
            <rFont val="ＭＳ Ｐゴシック"/>
            <family val="3"/>
            <charset val="128"/>
          </rPr>
          <t>整備目的の診療科を選択</t>
        </r>
      </text>
    </comment>
    <comment ref="B16"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9" authorId="0" shapeId="0">
      <text>
        <r>
          <rPr>
            <sz val="9"/>
            <color indexed="81"/>
            <rFont val="ＭＳ Ｐゴシック"/>
            <family val="3"/>
            <charset val="128"/>
          </rPr>
          <t>「有床」又は「無床」を選択</t>
        </r>
      </text>
    </comment>
    <comment ref="G19" authorId="0" shapeId="0">
      <text>
        <r>
          <rPr>
            <sz val="9"/>
            <color indexed="81"/>
            <rFont val="ＭＳ Ｐゴシック"/>
            <family val="3"/>
            <charset val="128"/>
          </rPr>
          <t>「有床」又は「無床」を選択</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3" authorId="0" shapeId="0">
      <text>
        <r>
          <rPr>
            <sz val="9"/>
            <color indexed="81"/>
            <rFont val="ＭＳ Ｐゴシック"/>
            <family val="3"/>
            <charset val="128"/>
          </rPr>
          <t>上段：補助対象部分を再掲で記載</t>
        </r>
      </text>
    </comment>
    <comment ref="B34" authorId="0" shapeId="0">
      <text>
        <r>
          <rPr>
            <sz val="9"/>
            <color indexed="81"/>
            <rFont val="ＭＳ Ｐゴシック"/>
            <family val="3"/>
            <charset val="128"/>
          </rPr>
          <t>下段：補助対象部分も含めた面積を記載</t>
        </r>
      </text>
    </comment>
    <comment ref="C47"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A49" authorId="0" shapeId="0">
      <text>
        <r>
          <rPr>
            <sz val="9"/>
            <color indexed="81"/>
            <rFont val="ＭＳ Ｐゴシック"/>
            <family val="3"/>
            <charset val="128"/>
          </rPr>
          <t xml:space="preserve">当該医療施設を設置する市町村の、財政力指数（地方交付税（昭和25年法律第211号）第14条の規定により算定した市町村の基準財政収入額を、同法第11条の規定により算定した当該市町村の基準財政需要額で除して得た数値をいう。）により判断を行う。
【要件】
　平成8年度から10年度までを合算したものの3分の1の数値が0.42以下
　または
　平成18年度から20年度までを合算したものの3分の1の数値が0.56以下 </t>
        </r>
      </text>
    </comment>
    <comment ref="C49" authorId="0" shapeId="0">
      <text>
        <r>
          <rPr>
            <sz val="9"/>
            <color indexed="81"/>
            <rFont val="ＭＳ Ｐゴシック"/>
            <family val="3"/>
            <charset val="128"/>
          </rPr>
          <t>使用する年度を選択</t>
        </r>
      </text>
    </comment>
  </commentList>
</comments>
</file>

<file path=xl/comments5.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25" authorId="0" shapeId="0">
      <text>
        <r>
          <rPr>
            <sz val="9"/>
            <color indexed="81"/>
            <rFont val="ＭＳ Ｐゴシック"/>
            <family val="3"/>
            <charset val="128"/>
          </rPr>
          <t>上段：補助対象部分を再掲で記載</t>
        </r>
      </text>
    </comment>
    <comment ref="B26" authorId="0" shapeId="0">
      <text>
        <r>
          <rPr>
            <sz val="9"/>
            <color indexed="81"/>
            <rFont val="ＭＳ Ｐゴシック"/>
            <family val="3"/>
            <charset val="128"/>
          </rPr>
          <t>下段：補助対象部分も含めた面積を記載</t>
        </r>
      </text>
    </comment>
    <comment ref="C38" authorId="0" shapeId="0">
      <text>
        <r>
          <rPr>
            <sz val="9"/>
            <color indexed="81"/>
            <rFont val="ＭＳ Ｐゴシック"/>
            <family val="3"/>
            <charset val="128"/>
          </rPr>
          <t>　「無医地区」
　「無医地区に準じる地区」
　「無歯科医地区」
　「無歯科医地区に準じる地区」
から選択</t>
        </r>
      </text>
    </comment>
    <comment ref="C39"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6.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text>
        <r>
          <rPr>
            <sz val="9"/>
            <color indexed="81"/>
            <rFont val="ＭＳ Ｐゴシック"/>
            <family val="3"/>
            <charset val="128"/>
          </rPr>
          <t>上段：補助対象部分を再掲で記載</t>
        </r>
      </text>
    </comment>
    <comment ref="B32" authorId="0" shapeId="0">
      <text>
        <r>
          <rPr>
            <sz val="9"/>
            <color indexed="81"/>
            <rFont val="ＭＳ Ｐゴシック"/>
            <family val="3"/>
            <charset val="128"/>
          </rPr>
          <t>下段：補助対象部分も含めた面積を記載</t>
        </r>
      </text>
    </comment>
    <comment ref="B36" authorId="0" shapeId="0">
      <text>
        <r>
          <rPr>
            <sz val="9"/>
            <color indexed="81"/>
            <rFont val="ＭＳ Ｐゴシック"/>
            <family val="3"/>
            <charset val="128"/>
          </rPr>
          <t>上段：補助対象部分を再掲で記載</t>
        </r>
      </text>
    </comment>
    <comment ref="B37" authorId="0" shapeId="0">
      <text>
        <r>
          <rPr>
            <sz val="9"/>
            <color indexed="81"/>
            <rFont val="ＭＳ Ｐゴシック"/>
            <family val="3"/>
            <charset val="128"/>
          </rPr>
          <t>下段：補助対象部分も含めた面積を記載</t>
        </r>
      </text>
    </comment>
  </commentList>
</comments>
</file>

<file path=xl/comments7.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text>
        <r>
          <rPr>
            <sz val="9"/>
            <color indexed="81"/>
            <rFont val="ＭＳ Ｐゴシック"/>
            <family val="3"/>
            <charset val="128"/>
          </rPr>
          <t>上段：補助対象部分を再掲で記載</t>
        </r>
      </text>
    </comment>
    <comment ref="B32" authorId="0" shapeId="0">
      <text>
        <r>
          <rPr>
            <sz val="9"/>
            <color indexed="81"/>
            <rFont val="ＭＳ Ｐゴシック"/>
            <family val="3"/>
            <charset val="128"/>
          </rPr>
          <t>下段：補助対象部分も含めた面積を記載</t>
        </r>
      </text>
    </comment>
    <comment ref="B36" authorId="0" shapeId="0">
      <text>
        <r>
          <rPr>
            <sz val="9"/>
            <color indexed="81"/>
            <rFont val="ＭＳ Ｐゴシック"/>
            <family val="3"/>
            <charset val="128"/>
          </rPr>
          <t>上段：補助対象部分を再掲で記載</t>
        </r>
      </text>
    </comment>
    <comment ref="B37" authorId="0" shapeId="0">
      <text>
        <r>
          <rPr>
            <sz val="9"/>
            <color indexed="81"/>
            <rFont val="ＭＳ Ｐゴシック"/>
            <family val="3"/>
            <charset val="128"/>
          </rPr>
          <t>下段：補助対象部分も含めた面積を記載</t>
        </r>
      </text>
    </comment>
    <comment ref="A42" authorId="0" shapeId="0">
      <text>
        <r>
          <rPr>
            <sz val="9"/>
            <color indexed="81"/>
            <rFont val="ＭＳ Ｐゴシック"/>
            <family val="3"/>
            <charset val="128"/>
          </rPr>
          <t>臨床研修を実施している診療部門、診療科へ「○」を記載</t>
        </r>
      </text>
    </comment>
  </commentList>
</comments>
</file>

<file path=xl/comments8.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28" authorId="0" shapeId="0">
      <text>
        <r>
          <rPr>
            <sz val="9"/>
            <color indexed="81"/>
            <rFont val="ＭＳ Ｐゴシック"/>
            <family val="3"/>
            <charset val="128"/>
          </rPr>
          <t>今回整備戸数を（）内へ記載</t>
        </r>
      </text>
    </comment>
    <comment ref="B31" authorId="0" shapeId="0">
      <text>
        <r>
          <rPr>
            <sz val="9"/>
            <color indexed="81"/>
            <rFont val="ＭＳ Ｐゴシック"/>
            <family val="3"/>
            <charset val="128"/>
          </rPr>
          <t>上段：補助対象部分を再掲で記載</t>
        </r>
      </text>
    </comment>
    <comment ref="B32" authorId="0" shapeId="0">
      <text>
        <r>
          <rPr>
            <sz val="9"/>
            <color indexed="81"/>
            <rFont val="ＭＳ Ｐゴシック"/>
            <family val="3"/>
            <charset val="128"/>
          </rPr>
          <t>下段：補助対象部分も含めた面積を記載</t>
        </r>
      </text>
    </comment>
  </commentList>
</comments>
</file>

<file path=xl/comments9.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4" authorId="0" shapeId="0">
      <text>
        <r>
          <rPr>
            <sz val="9"/>
            <color indexed="81"/>
            <rFont val="ＭＳ Ｐゴシック"/>
            <family val="3"/>
            <charset val="128"/>
          </rPr>
          <t>上段：補助対象部分を再掲で記載</t>
        </r>
      </text>
    </comment>
    <comment ref="B35" authorId="0" shapeId="0">
      <text>
        <r>
          <rPr>
            <sz val="9"/>
            <color indexed="81"/>
            <rFont val="ＭＳ Ｐゴシック"/>
            <family val="3"/>
            <charset val="128"/>
          </rPr>
          <t>下段：補助対象部分も含めた面積を記載</t>
        </r>
      </text>
    </comment>
    <comment ref="C40" authorId="0" shapeId="0">
      <text>
        <r>
          <rPr>
            <sz val="9"/>
            <color indexed="81"/>
            <rFont val="ＭＳ Ｐゴシック"/>
            <family val="3"/>
            <charset val="128"/>
          </rPr>
          <t>研修医専用宿舎については右欄へ計上
本欄の計上には含めない</t>
        </r>
        <r>
          <rPr>
            <b/>
            <sz val="9"/>
            <color indexed="81"/>
            <rFont val="ＭＳ Ｐゴシック"/>
            <family val="3"/>
            <charset val="128"/>
          </rPr>
          <t xml:space="preserve">
</t>
        </r>
      </text>
    </comment>
  </commentList>
</comments>
</file>

<file path=xl/sharedStrings.xml><?xml version="1.0" encoding="utf-8"?>
<sst xmlns="http://schemas.openxmlformats.org/spreadsheetml/2006/main" count="2068" uniqueCount="859">
  <si>
    <t>県</t>
  </si>
  <si>
    <t>Ａ</t>
  </si>
  <si>
    <t>Ｂ</t>
  </si>
  <si>
    <t>Ａ－Ｂ＝Ｃ</t>
  </si>
  <si>
    <t>Ｄ</t>
  </si>
  <si>
    <t>Ｅ</t>
  </si>
  <si>
    <t>Ｆ</t>
  </si>
  <si>
    <t>Ｇ</t>
  </si>
  <si>
    <t>Ｈ</t>
  </si>
  <si>
    <t>Ｉ</t>
  </si>
  <si>
    <t>Ｊ</t>
  </si>
  <si>
    <t>Ｋ</t>
  </si>
  <si>
    <t>Ｌ</t>
  </si>
  <si>
    <t>Ｋ－Ｌ＝Ｍ</t>
  </si>
  <si>
    <t>番号</t>
  </si>
  <si>
    <t>都道府県</t>
  </si>
  <si>
    <t>交付申請年月日･番号</t>
  </si>
  <si>
    <t>補助事業者名</t>
  </si>
  <si>
    <t>施　設　名</t>
  </si>
  <si>
    <t>総事業費</t>
  </si>
  <si>
    <t>寄付金　その他の収入額</t>
  </si>
  <si>
    <t>差引事業費</t>
  </si>
  <si>
    <t>対象経費の支出予定額</t>
  </si>
  <si>
    <t>基　　　準　　　額</t>
  </si>
  <si>
    <t>都道府県　　補助額</t>
  </si>
  <si>
    <t>国庫補助　　　基本額</t>
  </si>
  <si>
    <t>国庫補助　　　所要額</t>
  </si>
  <si>
    <t>国庫補助　　交付決定額</t>
  </si>
  <si>
    <t>国庫補助　　受入済額</t>
  </si>
  <si>
    <t>国庫補助　　　交付確定額</t>
  </si>
  <si>
    <t>差引過      △不足額</t>
  </si>
  <si>
    <t>交付決定年月日・番号</t>
  </si>
  <si>
    <t>所　在　地</t>
  </si>
  <si>
    <t>面積</t>
  </si>
  <si>
    <t>単価</t>
  </si>
  <si>
    <t>金額</t>
  </si>
  <si>
    <t>市町村名</t>
  </si>
  <si>
    <t>円</t>
  </si>
  <si>
    <t>㎡</t>
  </si>
  <si>
    <t>提出年月日・番号</t>
    <rPh sb="0" eb="2">
      <t>テイシュツ</t>
    </rPh>
    <phoneticPr fontId="5"/>
  </si>
  <si>
    <t>補助対象部分</t>
    <rPh sb="0" eb="2">
      <t>ホジョ</t>
    </rPh>
    <rPh sb="2" eb="4">
      <t>タイショウ</t>
    </rPh>
    <rPh sb="4" eb="6">
      <t>ブブン</t>
    </rPh>
    <phoneticPr fontId="5"/>
  </si>
  <si>
    <t>開　設　者</t>
    <phoneticPr fontId="5"/>
  </si>
  <si>
    <t>選　定　額</t>
    <phoneticPr fontId="5"/>
  </si>
  <si>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</si>
  <si>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</si>
  <si>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</si>
  <si>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</si>
  <si>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</si>
  <si>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</si>
  <si>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</si>
  <si>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</si>
  <si>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</si>
  <si>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</si>
  <si>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</si>
  <si>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</si>
  <si>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</si>
  <si>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</si>
  <si>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</si>
  <si>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</si>
  <si>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</si>
  <si>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</si>
  <si>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</si>
  <si>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様式２</t>
    <phoneticPr fontId="5"/>
  </si>
  <si>
    <t>区分</t>
    <rPh sb="0" eb="2">
      <t>クブン</t>
    </rPh>
    <phoneticPr fontId="5"/>
  </si>
  <si>
    <t>費目</t>
    <phoneticPr fontId="5"/>
  </si>
  <si>
    <t>員数</t>
    <phoneticPr fontId="5"/>
  </si>
  <si>
    <t>単価</t>
    <phoneticPr fontId="5"/>
  </si>
  <si>
    <t>金額</t>
    <phoneticPr fontId="5"/>
  </si>
  <si>
    <t>補助対象事業分</t>
    <rPh sb="0" eb="2">
      <t>ホジョ</t>
    </rPh>
    <rPh sb="2" eb="4">
      <t>タイショウ</t>
    </rPh>
    <rPh sb="4" eb="7">
      <t>ジギョウブン</t>
    </rPh>
    <phoneticPr fontId="5"/>
  </si>
  <si>
    <t>補助対象事業外分</t>
    <rPh sb="0" eb="2">
      <t>ホジョ</t>
    </rPh>
    <rPh sb="2" eb="4">
      <t>タイショウ</t>
    </rPh>
    <rPh sb="4" eb="6">
      <t>ジギョウ</t>
    </rPh>
    <rPh sb="6" eb="7">
      <t>ガイ</t>
    </rPh>
    <phoneticPr fontId="5"/>
  </si>
  <si>
    <t>補助対象経費</t>
    <rPh sb="0" eb="2">
      <t>ホジョ</t>
    </rPh>
    <rPh sb="2" eb="4">
      <t>タイショウ</t>
    </rPh>
    <rPh sb="4" eb="6">
      <t>ケイヒ</t>
    </rPh>
    <phoneticPr fontId="5"/>
  </si>
  <si>
    <t>補助対象外経費</t>
    <rPh sb="0" eb="2">
      <t>ホジョ</t>
    </rPh>
    <rPh sb="2" eb="5">
      <t>タイショウガイ</t>
    </rPh>
    <rPh sb="5" eb="7">
      <t>ケイヒ</t>
    </rPh>
    <phoneticPr fontId="5"/>
  </si>
  <si>
    <t>事業区分</t>
    <phoneticPr fontId="5"/>
  </si>
  <si>
    <t>・</t>
  </si>
  <si>
    <t>・</t>
    <phoneticPr fontId="5"/>
  </si>
  <si>
    <t>【診療棟】</t>
    <rPh sb="1" eb="3">
      <t>シンリョウ</t>
    </rPh>
    <rPh sb="3" eb="4">
      <t>トウ</t>
    </rPh>
    <phoneticPr fontId="5"/>
  </si>
  <si>
    <t>【病棟】</t>
    <rPh sb="1" eb="3">
      <t>ビョウトウ</t>
    </rPh>
    <phoneticPr fontId="5"/>
  </si>
  <si>
    <t xml:space="preserve"> &lt;附帯工事&gt;</t>
    <phoneticPr fontId="5"/>
  </si>
  <si>
    <t xml:space="preserve"> &lt;附帯工事&gt;         </t>
    <phoneticPr fontId="5"/>
  </si>
  <si>
    <t>・空調設備工事</t>
    <rPh sb="1" eb="3">
      <t>クウチョウ</t>
    </rPh>
    <rPh sb="3" eb="5">
      <t>セツビ</t>
    </rPh>
    <phoneticPr fontId="5"/>
  </si>
  <si>
    <t>・電気設備工事</t>
    <phoneticPr fontId="5"/>
  </si>
  <si>
    <t>合計（総事業費）</t>
    <rPh sb="0" eb="2">
      <t>ゴウケイ</t>
    </rPh>
    <rPh sb="3" eb="4">
      <t>ソウ</t>
    </rPh>
    <rPh sb="4" eb="7">
      <t>ジギョウヒ</t>
    </rPh>
    <phoneticPr fontId="5"/>
  </si>
  <si>
    <t xml:space="preserve">計         </t>
    <phoneticPr fontId="5"/>
  </si>
  <si>
    <t>小　計</t>
    <phoneticPr fontId="5"/>
  </si>
  <si>
    <t>合　計</t>
    <rPh sb="0" eb="1">
      <t>ゴウ</t>
    </rPh>
    <rPh sb="2" eb="3">
      <t>ケイ</t>
    </rPh>
    <phoneticPr fontId="5"/>
  </si>
  <si>
    <t>総　合　計</t>
    <rPh sb="0" eb="1">
      <t>フサ</t>
    </rPh>
    <rPh sb="2" eb="3">
      <t>ゴウ</t>
    </rPh>
    <rPh sb="4" eb="5">
      <t>ケイ</t>
    </rPh>
    <phoneticPr fontId="5"/>
  </si>
  <si>
    <t>事業区分</t>
    <rPh sb="0" eb="2">
      <t>ジギョウ</t>
    </rPh>
    <rPh sb="2" eb="4">
      <t>クブン</t>
    </rPh>
    <phoneticPr fontId="5"/>
  </si>
  <si>
    <t>施工内容</t>
    <rPh sb="0" eb="2">
      <t>セコウ</t>
    </rPh>
    <rPh sb="2" eb="4">
      <t>ナイヨウ</t>
    </rPh>
    <phoneticPr fontId="5"/>
  </si>
  <si>
    <t>構造</t>
    <rPh sb="0" eb="2">
      <t>コウゾウ</t>
    </rPh>
    <phoneticPr fontId="5"/>
  </si>
  <si>
    <t>(1) へき地診療所施設整備事業</t>
    <phoneticPr fontId="5"/>
  </si>
  <si>
    <t>鉄骨鉄筋コンクリート造</t>
    <rPh sb="0" eb="2">
      <t>テッコツ</t>
    </rPh>
    <rPh sb="2" eb="4">
      <t>テッキン</t>
    </rPh>
    <phoneticPr fontId="5"/>
  </si>
  <si>
    <t>(2) 過疎地域等特定診療所施設整備事業</t>
    <phoneticPr fontId="5"/>
  </si>
  <si>
    <t>鉄筋コンクリート造</t>
    <rPh sb="0" eb="2">
      <t>テッキン</t>
    </rPh>
    <phoneticPr fontId="5"/>
  </si>
  <si>
    <t>(3) へき地保健指導所施設整備事業</t>
    <phoneticPr fontId="5"/>
  </si>
  <si>
    <t>鉄骨造（鉄筋コンクリート造と同等の強度）</t>
    <rPh sb="0" eb="2">
      <t>テッコツ</t>
    </rPh>
    <rPh sb="4" eb="6">
      <t>テッキン</t>
    </rPh>
    <rPh sb="12" eb="13">
      <t>ヅク</t>
    </rPh>
    <rPh sb="14" eb="16">
      <t>ドウトウ</t>
    </rPh>
    <rPh sb="17" eb="19">
      <t>キョウド</t>
    </rPh>
    <phoneticPr fontId="5"/>
  </si>
  <si>
    <t>(4) 研修医のための研修施設整備事業</t>
    <phoneticPr fontId="5"/>
  </si>
  <si>
    <t>鉄骨造（ブロック造と同等の強度）</t>
    <rPh sb="0" eb="2">
      <t>テッコツ</t>
    </rPh>
    <rPh sb="8" eb="9">
      <t>ツク</t>
    </rPh>
    <rPh sb="10" eb="12">
      <t>ドウトウ</t>
    </rPh>
    <rPh sb="13" eb="15">
      <t>キョウド</t>
    </rPh>
    <phoneticPr fontId="5"/>
  </si>
  <si>
    <t>(5) 臨床研修病院施設整備事業</t>
    <phoneticPr fontId="5"/>
  </si>
  <si>
    <t>ブロック造</t>
    <rPh sb="4" eb="5">
      <t>ヅク</t>
    </rPh>
    <phoneticPr fontId="5"/>
  </si>
  <si>
    <t>(6) へき地医療拠点病院施設整備事業</t>
    <phoneticPr fontId="5"/>
  </si>
  <si>
    <t>木造</t>
    <rPh sb="0" eb="2">
      <t>モクゾウ</t>
    </rPh>
    <phoneticPr fontId="5"/>
  </si>
  <si>
    <t>(7) 医師臨床研修病院研修医環境整備事業</t>
    <phoneticPr fontId="5"/>
  </si>
  <si>
    <t>プレハブ造</t>
    <rPh sb="4" eb="5">
      <t>ツク</t>
    </rPh>
    <phoneticPr fontId="5"/>
  </si>
  <si>
    <t>(8) 離島等患者宿泊施設施設整備事業</t>
    <phoneticPr fontId="5"/>
  </si>
  <si>
    <t>(9) 産科医療機関施設整備事業</t>
    <phoneticPr fontId="5"/>
  </si>
  <si>
    <t>(10) 分娩取扱施設施設整備事業</t>
    <phoneticPr fontId="5"/>
  </si>
  <si>
    <t>(11) 死亡時画像診断システム施設整備事業</t>
    <phoneticPr fontId="5"/>
  </si>
  <si>
    <t>(12) 有床診療所等スプリンクラー等施設整備事業</t>
    <phoneticPr fontId="5"/>
  </si>
  <si>
    <t>(13) 南海トラフ地震に係る津波避難対策緊急事業</t>
    <phoneticPr fontId="5"/>
  </si>
  <si>
    <t>(14)院内感染対策施設整備事業</t>
    <phoneticPr fontId="5"/>
  </si>
  <si>
    <t>←「事業区分」はプルダウンから選択</t>
    <rPh sb="2" eb="4">
      <t>ジギョウ</t>
    </rPh>
    <rPh sb="4" eb="6">
      <t>クブン</t>
    </rPh>
    <rPh sb="15" eb="17">
      <t>センタク</t>
    </rPh>
    <phoneticPr fontId="5"/>
  </si>
  <si>
    <t>医療提供体制施設整備交付金交付要綱の別表１の「２事業区分」欄に定める事業区分をそれぞれ記載すること。</t>
    <phoneticPr fontId="5"/>
  </si>
  <si>
    <t>外分」とは当該事業の補助金の交付の対象としない部分（財産処分の制限がかからない部分）を指す。</t>
    <phoneticPr fontId="5"/>
  </si>
  <si>
    <t xml:space="preserve">      　</t>
    <phoneticPr fontId="5"/>
  </si>
  <si>
    <t>なお、単年度事業の場合には、「総事業」欄のみに記入すること。</t>
    <phoneticPr fontId="5"/>
  </si>
  <si>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5"/>
  </si>
  <si>
    <t>（４）はさらに、事業の種別により新築、改築、増築、改修等に区分すること。</t>
    <phoneticPr fontId="5"/>
  </si>
  <si>
    <t xml:space="preserve">    </t>
    <phoneticPr fontId="5"/>
  </si>
  <si>
    <t xml:space="preserve"> なお、事業の種別は次による。</t>
    <phoneticPr fontId="5"/>
  </si>
  <si>
    <t xml:space="preserve">     </t>
    <phoneticPr fontId="5"/>
  </si>
  <si>
    <t xml:space="preserve">   </t>
    <phoneticPr fontId="5"/>
  </si>
  <si>
    <t>補助対象事業分の備考欄の「整備病床数」は、補助対象事業分に含まれる病床数を記入すること。</t>
    <phoneticPr fontId="5"/>
  </si>
  <si>
    <t>全体の事業が３か年以上にわたる計画の場合には、「年度別内訳」欄を適宜増やして作成すること。</t>
    <phoneticPr fontId="5"/>
  </si>
  <si>
    <t>（１）</t>
    <phoneticPr fontId="5"/>
  </si>
  <si>
    <t>（２）</t>
    <phoneticPr fontId="5"/>
  </si>
  <si>
    <t>（３）</t>
    <phoneticPr fontId="5"/>
  </si>
  <si>
    <t>（４）</t>
    <phoneticPr fontId="5"/>
  </si>
  <si>
    <t>（５）</t>
    <phoneticPr fontId="5"/>
  </si>
  <si>
    <t>（６）</t>
    <phoneticPr fontId="5"/>
  </si>
  <si>
    <t>（７）</t>
    <phoneticPr fontId="5"/>
  </si>
  <si>
    <t>「事業区分」には、医療施設等施設整備費補助金交付要綱の５（交付額の算定方法）の表の「１区分」欄に定める事業区分を、</t>
    <phoneticPr fontId="5"/>
  </si>
  <si>
    <t>「補助対象事業分」とは当該事業の補助金の交付の対象とする部分（財産処分の制限がかかる部分）を指し、「補助対象事業</t>
    <phoneticPr fontId="5"/>
  </si>
  <si>
    <t>「補助対象外経費」とは補助対象事業分のうち、医療施設等施設整備費補助金交付要綱に定める（交付の対象外費用）に該</t>
    <phoneticPr fontId="5"/>
  </si>
  <si>
    <t>当する経費、医療提供体制施設整備交付金交付要綱に定める（交付金の対象除外）に該当する経費及び交付要綱に定める</t>
    <phoneticPr fontId="5"/>
  </si>
  <si>
    <t>（交付額の算定方法）において対象経費とされていない経費を指す。また、「補助対象経費」とは補助対象事業分のうち、交付</t>
    <phoneticPr fontId="5"/>
  </si>
  <si>
    <t>要綱に定める（交付額の算定方法）において対象経費とされている経費を指す。</t>
    <phoneticPr fontId="5"/>
  </si>
  <si>
    <t>補助対象事業分の「費目」欄は、医療施設等施設整備費補助金交付要綱５の表の「３対象経費」に定める各部門に、医療提</t>
    <phoneticPr fontId="5"/>
  </si>
  <si>
    <t>供体制施設整備交付金交付要綱別表２の「３対象経費」に定める各部門に区分して記入すること。</t>
    <phoneticPr fontId="5"/>
  </si>
  <si>
    <t>　　新　　築：新たに建物を建築する場合</t>
    <phoneticPr fontId="5"/>
  </si>
  <si>
    <t>　　改　　築：従前の建物を取りこわして、これと位置・構造・規模がほぼ同程度のものを建築する場合</t>
    <phoneticPr fontId="5"/>
  </si>
  <si>
    <t>　　増　　築：敷地内の既存の建物を建て増しする場合で、敷地内に別に建物を新築する場合を含む</t>
    <phoneticPr fontId="5"/>
  </si>
  <si>
    <t>寄付金</t>
    <phoneticPr fontId="5"/>
  </si>
  <si>
    <t>計画年度</t>
  </si>
  <si>
    <t>有</t>
  </si>
  <si>
    <t>人</t>
    <rPh sb="0" eb="1">
      <t>ニン</t>
    </rPh>
    <phoneticPr fontId="22"/>
  </si>
  <si>
    <t>団　体　名　（　開　設　者　）</t>
  </si>
  <si>
    <t>所　　　　　在　　　　　地</t>
  </si>
  <si>
    <t>床</t>
    <rPh sb="0" eb="1">
      <t>ショウ</t>
    </rPh>
    <phoneticPr fontId="22"/>
  </si>
  <si>
    <t>円</t>
    <rPh sb="0" eb="1">
      <t>エン</t>
    </rPh>
    <phoneticPr fontId="22"/>
  </si>
  <si>
    <t>整 備 事 業 期 間</t>
  </si>
  <si>
    <t>様　式　１</t>
    <rPh sb="0" eb="1">
      <t>サマ</t>
    </rPh>
    <rPh sb="2" eb="3">
      <t>シキ</t>
    </rPh>
    <phoneticPr fontId="5"/>
  </si>
  <si>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22"/>
  </si>
  <si>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5"/>
  </si>
  <si>
    <t>都道府県番号</t>
    <rPh sb="0" eb="4">
      <t>トドウフケン</t>
    </rPh>
    <rPh sb="4" eb="6">
      <t>バンゴウ</t>
    </rPh>
    <phoneticPr fontId="22"/>
  </si>
  <si>
    <t>都道府県内施設通番</t>
    <rPh sb="0" eb="4">
      <t>トドウフケン</t>
    </rPh>
    <rPh sb="4" eb="5">
      <t>ナイ</t>
    </rPh>
    <rPh sb="5" eb="7">
      <t>シセツ</t>
    </rPh>
    <rPh sb="7" eb="9">
      <t>ツウバン</t>
    </rPh>
    <phoneticPr fontId="22"/>
  </si>
  <si>
    <t>補助事業者名
（都道府県名）</t>
    <rPh sb="0" eb="2">
      <t>ホジョ</t>
    </rPh>
    <rPh sb="2" eb="5">
      <t>ジギョウシャ</t>
    </rPh>
    <rPh sb="5" eb="6">
      <t>メイ</t>
    </rPh>
    <rPh sb="8" eb="12">
      <t>トドウフケン</t>
    </rPh>
    <rPh sb="12" eb="13">
      <t>メイ</t>
    </rPh>
    <phoneticPr fontId="22"/>
  </si>
  <si>
    <t>間接補助事業者名
（施設名）</t>
    <rPh sb="0" eb="2">
      <t>カンセツ</t>
    </rPh>
    <rPh sb="2" eb="4">
      <t>ホジョ</t>
    </rPh>
    <rPh sb="4" eb="8">
      <t>ジギョウシャメイ</t>
    </rPh>
    <rPh sb="10" eb="13">
      <t>シセツメイ</t>
    </rPh>
    <phoneticPr fontId="22"/>
  </si>
  <si>
    <t>住所</t>
    <rPh sb="0" eb="2">
      <t>ジュウショ</t>
    </rPh>
    <phoneticPr fontId="22"/>
  </si>
  <si>
    <t>開設者</t>
    <rPh sb="0" eb="3">
      <t>カイセツシャ</t>
    </rPh>
    <phoneticPr fontId="22"/>
  </si>
  <si>
    <t>棟名</t>
    <rPh sb="0" eb="2">
      <t>トウメイ</t>
    </rPh>
    <phoneticPr fontId="22"/>
  </si>
  <si>
    <t>施設種別</t>
    <rPh sb="0" eb="2">
      <t>シセツ</t>
    </rPh>
    <rPh sb="2" eb="4">
      <t>シュベツ</t>
    </rPh>
    <phoneticPr fontId="22"/>
  </si>
  <si>
    <t>補助区分</t>
    <rPh sb="0" eb="2">
      <t>ホジョ</t>
    </rPh>
    <rPh sb="2" eb="4">
      <t>クブン</t>
    </rPh>
    <phoneticPr fontId="22"/>
  </si>
  <si>
    <t>整備するスプリンクラー等の種別</t>
    <rPh sb="0" eb="2">
      <t>セイビ</t>
    </rPh>
    <rPh sb="11" eb="12">
      <t>トウ</t>
    </rPh>
    <rPh sb="13" eb="15">
      <t>シュベツ</t>
    </rPh>
    <phoneticPr fontId="22"/>
  </si>
  <si>
    <t>病床数（助産所にあっては入所施設のベッド数）</t>
    <rPh sb="0" eb="3">
      <t>ビョウショウスウ</t>
    </rPh>
    <rPh sb="4" eb="7">
      <t>ジョサンジョ</t>
    </rPh>
    <rPh sb="12" eb="14">
      <t>ニュウショ</t>
    </rPh>
    <rPh sb="14" eb="16">
      <t>シセツ</t>
    </rPh>
    <rPh sb="20" eb="21">
      <t>スウ</t>
    </rPh>
    <phoneticPr fontId="22"/>
  </si>
  <si>
    <t>施設全体の病床数</t>
    <rPh sb="0" eb="2">
      <t>シセツ</t>
    </rPh>
    <rPh sb="2" eb="4">
      <t>ゼンタイ</t>
    </rPh>
    <rPh sb="5" eb="8">
      <t>ビョウショウスウ</t>
    </rPh>
    <phoneticPr fontId="22"/>
  </si>
  <si>
    <t>収容人員</t>
    <rPh sb="0" eb="2">
      <t>シュウヨウ</t>
    </rPh>
    <rPh sb="2" eb="4">
      <t>ジンイン</t>
    </rPh>
    <phoneticPr fontId="22"/>
  </si>
  <si>
    <t>延べ床面積</t>
    <rPh sb="0" eb="1">
      <t>ノ</t>
    </rPh>
    <rPh sb="2" eb="5">
      <t>ユカメンセキ</t>
    </rPh>
    <phoneticPr fontId="22"/>
  </si>
  <si>
    <t>主な診療科</t>
    <rPh sb="0" eb="1">
      <t>オモ</t>
    </rPh>
    <rPh sb="2" eb="5">
      <t>シンリョウカ</t>
    </rPh>
    <phoneticPr fontId="22"/>
  </si>
  <si>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22"/>
  </si>
  <si>
    <t>夜間の職員実配置人数</t>
    <rPh sb="0" eb="2">
      <t>ヤカン</t>
    </rPh>
    <rPh sb="3" eb="5">
      <t>ショクイン</t>
    </rPh>
    <rPh sb="5" eb="6">
      <t>ジツ</t>
    </rPh>
    <rPh sb="6" eb="8">
      <t>ハイチ</t>
    </rPh>
    <rPh sb="8" eb="10">
      <t>ニンズウ</t>
    </rPh>
    <phoneticPr fontId="22"/>
  </si>
  <si>
    <t>棟の建築構造</t>
    <rPh sb="0" eb="1">
      <t>トウ</t>
    </rPh>
    <rPh sb="2" eb="4">
      <t>ケンチク</t>
    </rPh>
    <rPh sb="4" eb="6">
      <t>コウゾウ</t>
    </rPh>
    <phoneticPr fontId="22"/>
  </si>
  <si>
    <t>内装の仕上げ</t>
    <rPh sb="0" eb="2">
      <t>ナイソウ</t>
    </rPh>
    <rPh sb="3" eb="5">
      <t>シア</t>
    </rPh>
    <phoneticPr fontId="22"/>
  </si>
  <si>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22"/>
  </si>
  <si>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22"/>
  </si>
  <si>
    <t>消火器の有無</t>
    <rPh sb="0" eb="3">
      <t>ショウカキ</t>
    </rPh>
    <rPh sb="4" eb="6">
      <t>ウム</t>
    </rPh>
    <phoneticPr fontId="22"/>
  </si>
  <si>
    <t>自動火災報知設備の設置の有無</t>
    <rPh sb="0" eb="2">
      <t>ジドウ</t>
    </rPh>
    <rPh sb="2" eb="4">
      <t>カサイ</t>
    </rPh>
    <rPh sb="4" eb="6">
      <t>ホウチ</t>
    </rPh>
    <rPh sb="6" eb="8">
      <t>セツビ</t>
    </rPh>
    <rPh sb="9" eb="11">
      <t>セッチ</t>
    </rPh>
    <rPh sb="12" eb="14">
      <t>ウム</t>
    </rPh>
    <phoneticPr fontId="22"/>
  </si>
  <si>
    <t>対象経費の
支出予定額</t>
    <phoneticPr fontId="5"/>
  </si>
  <si>
    <t>国庫補助　　　基本額</t>
    <phoneticPr fontId="22"/>
  </si>
  <si>
    <t>国庫補助　　　所要額</t>
    <phoneticPr fontId="5"/>
  </si>
  <si>
    <t>整備面積</t>
    <rPh sb="0" eb="2">
      <t>セイビ</t>
    </rPh>
    <phoneticPr fontId="22"/>
  </si>
  <si>
    <t>1：有床診療所
2：病院
3：有床歯科診療所
4：助産所</t>
    <rPh sb="2" eb="4">
      <t>ユウショウ</t>
    </rPh>
    <rPh sb="4" eb="7">
      <t>シンリョウジョ</t>
    </rPh>
    <rPh sb="10" eb="12">
      <t>ビョウイン</t>
    </rPh>
    <rPh sb="15" eb="17">
      <t>ユウショウ</t>
    </rPh>
    <rPh sb="17" eb="19">
      <t>シカ</t>
    </rPh>
    <phoneticPr fontId="22"/>
  </si>
  <si>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22"/>
  </si>
  <si>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22"/>
  </si>
  <si>
    <t>円</t>
    <phoneticPr fontId="22"/>
  </si>
  <si>
    <t>㎡</t>
    <phoneticPr fontId="22"/>
  </si>
  <si>
    <t>㎡</t>
    <phoneticPr fontId="22"/>
  </si>
  <si>
    <t>○○科</t>
    <rPh sb="2" eb="3">
      <t>カ</t>
    </rPh>
    <phoneticPr fontId="22"/>
  </si>
  <si>
    <t>人／日</t>
    <rPh sb="0" eb="1">
      <t>ニン</t>
    </rPh>
    <rPh sb="2" eb="3">
      <t>ヒ</t>
    </rPh>
    <phoneticPr fontId="22"/>
  </si>
  <si>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22"/>
  </si>
  <si>
    <t>1:不燃
2：準不燃
3：難燃
4：その他</t>
    <rPh sb="2" eb="4">
      <t>フネン</t>
    </rPh>
    <rPh sb="7" eb="8">
      <t>ジュン</t>
    </rPh>
    <rPh sb="8" eb="10">
      <t>フネン</t>
    </rPh>
    <rPh sb="13" eb="15">
      <t>ナンネン</t>
    </rPh>
    <rPh sb="20" eb="21">
      <t>タ</t>
    </rPh>
    <phoneticPr fontId="22"/>
  </si>
  <si>
    <t>回／年</t>
    <rPh sb="0" eb="1">
      <t>カイ</t>
    </rPh>
    <rPh sb="2" eb="3">
      <t>ネン</t>
    </rPh>
    <phoneticPr fontId="22"/>
  </si>
  <si>
    <t>1：有
2：無</t>
    <rPh sb="2" eb="3">
      <t>ア</t>
    </rPh>
    <rPh sb="6" eb="7">
      <t>ナ</t>
    </rPh>
    <phoneticPr fontId="22"/>
  </si>
  <si>
    <t>○○県</t>
    <rPh sb="2" eb="3">
      <t>ケン</t>
    </rPh>
    <phoneticPr fontId="22"/>
  </si>
  <si>
    <t>○○診療所</t>
    <rPh sb="2" eb="5">
      <t>シンリョウジョ</t>
    </rPh>
    <phoneticPr fontId="22"/>
  </si>
  <si>
    <t>○○県○○市</t>
    <rPh sb="2" eb="3">
      <t>ケン</t>
    </rPh>
    <rPh sb="5" eb="6">
      <t>シ</t>
    </rPh>
    <phoneticPr fontId="22"/>
  </si>
  <si>
    <t>△△</t>
    <phoneticPr fontId="22"/>
  </si>
  <si>
    <t>Ａ</t>
    <phoneticPr fontId="22"/>
  </si>
  <si>
    <t>-</t>
    <phoneticPr fontId="22"/>
  </si>
  <si>
    <t>-</t>
  </si>
  <si>
    <t>●●病院</t>
    <rPh sb="2" eb="4">
      <t>ビョウイン</t>
    </rPh>
    <phoneticPr fontId="22"/>
  </si>
  <si>
    <t>▲▲</t>
    <phoneticPr fontId="22"/>
  </si>
  <si>
    <t>Ｂ</t>
    <phoneticPr fontId="22"/>
  </si>
  <si>
    <t>Ｃ</t>
    <phoneticPr fontId="22"/>
  </si>
  <si>
    <t>Ｄ</t>
    <phoneticPr fontId="22"/>
  </si>
  <si>
    <t>様　式　２</t>
    <phoneticPr fontId="22"/>
  </si>
  <si>
    <t>ス　プ　リ　ン　ク　ラ　ー　等　施　設　整　備　事　業　計　画　書</t>
    <rPh sb="14" eb="15">
      <t>トウ</t>
    </rPh>
    <phoneticPr fontId="22"/>
  </si>
  <si>
    <t>　　　　　年度</t>
    <phoneticPr fontId="22"/>
  </si>
  <si>
    <t>施設の種別（○をつける）</t>
    <rPh sb="0" eb="2">
      <t>シセツ</t>
    </rPh>
    <rPh sb="3" eb="5">
      <t>シュベツ</t>
    </rPh>
    <phoneticPr fontId="22"/>
  </si>
  <si>
    <t>有床診療所</t>
    <rPh sb="0" eb="2">
      <t>ユウショウ</t>
    </rPh>
    <rPh sb="2" eb="5">
      <t>シンリョウジョ</t>
    </rPh>
    <phoneticPr fontId="22"/>
  </si>
  <si>
    <t>　　　病院</t>
    <rPh sb="3" eb="5">
      <t>ビョウイン</t>
    </rPh>
    <phoneticPr fontId="22"/>
  </si>
  <si>
    <t>有床歯科診療所</t>
    <rPh sb="0" eb="2">
      <t>ユウショウ</t>
    </rPh>
    <rPh sb="2" eb="4">
      <t>シカ</t>
    </rPh>
    <rPh sb="4" eb="7">
      <t>シンリョウジョ</t>
    </rPh>
    <phoneticPr fontId="22"/>
  </si>
  <si>
    <t>助産所（入所施設を有する）</t>
    <rPh sb="0" eb="3">
      <t>ジョサンジョ</t>
    </rPh>
    <rPh sb="4" eb="6">
      <t>ニュウショ</t>
    </rPh>
    <rPh sb="6" eb="8">
      <t>シセツ</t>
    </rPh>
    <rPh sb="9" eb="10">
      <t>ユウ</t>
    </rPh>
    <phoneticPr fontId="22"/>
  </si>
  <si>
    <t>施　　設　　名</t>
    <rPh sb="0" eb="1">
      <t>シ</t>
    </rPh>
    <rPh sb="3" eb="4">
      <t>セツ</t>
    </rPh>
    <rPh sb="6" eb="7">
      <t>メイ</t>
    </rPh>
    <phoneticPr fontId="22"/>
  </si>
  <si>
    <t>１．整備事業計画概要</t>
    <phoneticPr fontId="22"/>
  </si>
  <si>
    <t>スプリンクラー等施設整備事業期間</t>
    <rPh sb="7" eb="8">
      <t>トウ</t>
    </rPh>
    <rPh sb="8" eb="10">
      <t>シセツ</t>
    </rPh>
    <rPh sb="10" eb="12">
      <t>セイビ</t>
    </rPh>
    <rPh sb="12" eb="14">
      <t>ジギョウ</t>
    </rPh>
    <rPh sb="14" eb="16">
      <t>キカン</t>
    </rPh>
    <phoneticPr fontId="22"/>
  </si>
  <si>
    <t>着工</t>
    <phoneticPr fontId="22"/>
  </si>
  <si>
    <t>平成</t>
    <rPh sb="0" eb="2">
      <t>ヘイセイ</t>
    </rPh>
    <phoneticPr fontId="22"/>
  </si>
  <si>
    <t>年</t>
    <rPh sb="0" eb="1">
      <t>ネン</t>
    </rPh>
    <phoneticPr fontId="22"/>
  </si>
  <si>
    <t>月</t>
    <rPh sb="0" eb="1">
      <t>ガツ</t>
    </rPh>
    <phoneticPr fontId="22"/>
  </si>
  <si>
    <t>日</t>
    <rPh sb="0" eb="1">
      <t>ニチ</t>
    </rPh>
    <phoneticPr fontId="22"/>
  </si>
  <si>
    <t>竣工</t>
    <rPh sb="0" eb="2">
      <t>シュンコウ</t>
    </rPh>
    <phoneticPr fontId="22"/>
  </si>
  <si>
    <t>２．スプリンクラー施設の整備</t>
    <rPh sb="9" eb="11">
      <t>シセツ</t>
    </rPh>
    <rPh sb="12" eb="14">
      <t>セイビ</t>
    </rPh>
    <phoneticPr fontId="22"/>
  </si>
  <si>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22"/>
  </si>
  <si>
    <t>施設名
（棟名）</t>
    <rPh sb="0" eb="2">
      <t>シセツ</t>
    </rPh>
    <rPh sb="2" eb="3">
      <t>メイ</t>
    </rPh>
    <rPh sb="5" eb="6">
      <t>トウ</t>
    </rPh>
    <rPh sb="6" eb="7">
      <t>メイ</t>
    </rPh>
    <phoneticPr fontId="22"/>
  </si>
  <si>
    <t>整備する
スプリンクラー等の種別</t>
    <rPh sb="0" eb="2">
      <t>セイビ</t>
    </rPh>
    <rPh sb="12" eb="13">
      <t>トウ</t>
    </rPh>
    <rPh sb="14" eb="16">
      <t>シュベツ</t>
    </rPh>
    <phoneticPr fontId="22"/>
  </si>
  <si>
    <r>
      <t xml:space="preserve">スプリンクラー
整備面積
</t>
    </r>
    <r>
      <rPr>
        <sz val="14"/>
        <rFont val="ＭＳ Ｐゴシック"/>
        <family val="3"/>
        <charset val="128"/>
      </rPr>
      <t>※小数点第１位四捨五入</t>
    </r>
    <rPh sb="8" eb="10">
      <t>セイビ</t>
    </rPh>
    <rPh sb="10" eb="12">
      <t>メンセキ</t>
    </rPh>
    <phoneticPr fontId="22"/>
  </si>
  <si>
    <t>対象経費の
実支出（予定）額</t>
    <rPh sb="0" eb="2">
      <t>タイショウ</t>
    </rPh>
    <rPh sb="2" eb="4">
      <t>ケイヒ</t>
    </rPh>
    <rPh sb="6" eb="7">
      <t>ジツ</t>
    </rPh>
    <rPh sb="10" eb="12">
      <t>ヨテイ</t>
    </rPh>
    <rPh sb="13" eb="14">
      <t>ガク</t>
    </rPh>
    <phoneticPr fontId="22"/>
  </si>
  <si>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22"/>
  </si>
  <si>
    <t>延べ床面積
（施設（棟）全体）</t>
    <rPh sb="0" eb="1">
      <t>ノ</t>
    </rPh>
    <rPh sb="2" eb="5">
      <t>ユカメンセキ</t>
    </rPh>
    <rPh sb="7" eb="9">
      <t>シセツ</t>
    </rPh>
    <rPh sb="10" eb="11">
      <t>トウ</t>
    </rPh>
    <rPh sb="12" eb="14">
      <t>ゼンタイ</t>
    </rPh>
    <phoneticPr fontId="22"/>
  </si>
  <si>
    <t>一日平均入院患者数
（直近の報告）</t>
    <rPh sb="0" eb="2">
      <t>イチニチ</t>
    </rPh>
    <rPh sb="2" eb="4">
      <t>ヘイキン</t>
    </rPh>
    <rPh sb="4" eb="6">
      <t>ニュウイン</t>
    </rPh>
    <rPh sb="6" eb="9">
      <t>カンジャスウ</t>
    </rPh>
    <rPh sb="11" eb="13">
      <t>チョッキン</t>
    </rPh>
    <rPh sb="14" eb="16">
      <t>ホウコク</t>
    </rPh>
    <phoneticPr fontId="22"/>
  </si>
  <si>
    <t>夜間の職員
実配置人数</t>
    <rPh sb="0" eb="2">
      <t>ヤカン</t>
    </rPh>
    <rPh sb="3" eb="5">
      <t>ショクイン</t>
    </rPh>
    <rPh sb="6" eb="7">
      <t>ジツ</t>
    </rPh>
    <rPh sb="7" eb="9">
      <t>ハイチ</t>
    </rPh>
    <rPh sb="9" eb="11">
      <t>ニンズウ</t>
    </rPh>
    <phoneticPr fontId="22"/>
  </si>
  <si>
    <t>棟の建築構造</t>
    <rPh sb="0" eb="1">
      <t>ムネ</t>
    </rPh>
    <rPh sb="2" eb="4">
      <t>ケンチク</t>
    </rPh>
    <rPh sb="4" eb="6">
      <t>コウゾウ</t>
    </rPh>
    <phoneticPr fontId="22"/>
  </si>
  <si>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22"/>
  </si>
  <si>
    <t>避難誘導灯及び避難誘導標識の有無</t>
    <phoneticPr fontId="22"/>
  </si>
  <si>
    <t>自動火災報知設備の有無</t>
    <rPh sb="0" eb="2">
      <t>ジドウ</t>
    </rPh>
    <rPh sb="2" eb="4">
      <t>カサイ</t>
    </rPh>
    <rPh sb="4" eb="6">
      <t>ホウチ</t>
    </rPh>
    <rPh sb="6" eb="8">
      <t>セツビ</t>
    </rPh>
    <rPh sb="9" eb="11">
      <t>ウム</t>
    </rPh>
    <phoneticPr fontId="22"/>
  </si>
  <si>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22"/>
  </si>
  <si>
    <t>床</t>
    <rPh sb="0" eb="1">
      <t>ユカ</t>
    </rPh>
    <phoneticPr fontId="22"/>
  </si>
  <si>
    <t>床</t>
    <rPh sb="0" eb="1">
      <t>トコ</t>
    </rPh>
    <phoneticPr fontId="22"/>
  </si>
  <si>
    <t>人／日</t>
    <rPh sb="0" eb="1">
      <t>ニン</t>
    </rPh>
    <rPh sb="2" eb="3">
      <t>ニチ</t>
    </rPh>
    <phoneticPr fontId="22"/>
  </si>
  <si>
    <t>1：不燃
2：準不燃
3：難燃
4：その他</t>
    <rPh sb="2" eb="4">
      <t>フネン</t>
    </rPh>
    <rPh sb="7" eb="8">
      <t>ジュン</t>
    </rPh>
    <rPh sb="8" eb="10">
      <t>フネン</t>
    </rPh>
    <rPh sb="13" eb="15">
      <t>ナンネン</t>
    </rPh>
    <rPh sb="20" eb="21">
      <t>タ</t>
    </rPh>
    <phoneticPr fontId="22"/>
  </si>
  <si>
    <t>①</t>
    <phoneticPr fontId="22"/>
  </si>
  <si>
    <t>②</t>
    <phoneticPr fontId="22"/>
  </si>
  <si>
    <t>③</t>
    <phoneticPr fontId="22"/>
  </si>
  <si>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22"/>
  </si>
  <si>
    <t>スプリンクラー設置実支出(予定)額
（A）</t>
    <rPh sb="7" eb="9">
      <t>セッチ</t>
    </rPh>
    <rPh sb="9" eb="10">
      <t>ジツ</t>
    </rPh>
    <rPh sb="13" eb="15">
      <t>ヨテイ</t>
    </rPh>
    <phoneticPr fontId="22"/>
  </si>
  <si>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22"/>
  </si>
  <si>
    <t>基準単価
（C）</t>
    <rPh sb="0" eb="2">
      <t>キジュン</t>
    </rPh>
    <rPh sb="2" eb="4">
      <t>タンカ</t>
    </rPh>
    <phoneticPr fontId="22"/>
  </si>
  <si>
    <t>補助基準額
（D）＝（B）×（C）</t>
    <rPh sb="0" eb="2">
      <t>ホジョ</t>
    </rPh>
    <rPh sb="2" eb="5">
      <t>キジュンガク</t>
    </rPh>
    <phoneticPr fontId="22"/>
  </si>
  <si>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22"/>
  </si>
  <si>
    <t>①</t>
    <phoneticPr fontId="22"/>
  </si>
  <si>
    <t>㎡　　　　</t>
  </si>
  <si>
    <t>１７，５００円/㎡</t>
    <rPh sb="6" eb="7">
      <t>エン</t>
    </rPh>
    <phoneticPr fontId="22"/>
  </si>
  <si>
    <t>②</t>
    <phoneticPr fontId="22"/>
  </si>
  <si>
    <t>③</t>
    <phoneticPr fontId="22"/>
  </si>
  <si>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22"/>
  </si>
  <si>
    <t>避難誘導灯及び避難誘導標識の有無</t>
    <phoneticPr fontId="22"/>
  </si>
  <si>
    <t>自動火災報知
設備の有無</t>
    <rPh sb="0" eb="2">
      <t>ジドウ</t>
    </rPh>
    <rPh sb="2" eb="4">
      <t>カサイ</t>
    </rPh>
    <rPh sb="4" eb="6">
      <t>ホウチ</t>
    </rPh>
    <rPh sb="7" eb="9">
      <t>セツビ</t>
    </rPh>
    <rPh sb="10" eb="12">
      <t>ウム</t>
    </rPh>
    <phoneticPr fontId="22"/>
  </si>
  <si>
    <t>自動火災報知設備</t>
    <phoneticPr fontId="22"/>
  </si>
  <si>
    <t>火災通報装置</t>
    <phoneticPr fontId="22"/>
  </si>
  <si>
    <t>　＜補助申請額＞</t>
    <rPh sb="2" eb="4">
      <t>ホジョ</t>
    </rPh>
    <rPh sb="4" eb="7">
      <t>シンセイガク</t>
    </rPh>
    <phoneticPr fontId="22"/>
  </si>
  <si>
    <t>対象経費の実支出（予定）額
（A）</t>
    <rPh sb="0" eb="2">
      <t>タイショウ</t>
    </rPh>
    <rPh sb="2" eb="4">
      <t>ケイヒ</t>
    </rPh>
    <rPh sb="5" eb="6">
      <t>ジツ</t>
    </rPh>
    <rPh sb="9" eb="11">
      <t>ヨテイ</t>
    </rPh>
    <rPh sb="12" eb="13">
      <t>ガク</t>
    </rPh>
    <phoneticPr fontId="22"/>
  </si>
  <si>
    <t>非常通報機能の有無</t>
    <rPh sb="0" eb="2">
      <t>ヒジョウ</t>
    </rPh>
    <rPh sb="2" eb="4">
      <t>ツウホウ</t>
    </rPh>
    <rPh sb="4" eb="6">
      <t>キノウ</t>
    </rPh>
    <rPh sb="7" eb="9">
      <t>ウム</t>
    </rPh>
    <phoneticPr fontId="22"/>
  </si>
  <si>
    <t>基準額
（B）</t>
    <phoneticPr fontId="22"/>
  </si>
  <si>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22"/>
  </si>
  <si>
    <t>自動火災報知設備</t>
    <rPh sb="0" eb="2">
      <t>ジドウ</t>
    </rPh>
    <rPh sb="2" eb="4">
      <t>カサイ</t>
    </rPh>
    <rPh sb="4" eb="6">
      <t>ホウチ</t>
    </rPh>
    <rPh sb="6" eb="8">
      <t>セツビ</t>
    </rPh>
    <phoneticPr fontId="22"/>
  </si>
  <si>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22"/>
  </si>
  <si>
    <t>　　　　　　　　　　　　　　　　　　　　　　　　　　　　　　　　　　　　　　　　　　　　　　　　</t>
    <phoneticPr fontId="22"/>
  </si>
  <si>
    <r>
      <t>円</t>
    </r>
    <r>
      <rPr>
        <sz val="24"/>
        <color indexed="10"/>
        <rFont val="ＭＳ Ｐゴシック"/>
        <family val="3"/>
        <charset val="128"/>
      </rPr>
      <t>※</t>
    </r>
    <rPh sb="0" eb="1">
      <t>エン</t>
    </rPh>
    <phoneticPr fontId="22"/>
  </si>
  <si>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22"/>
  </si>
  <si>
    <t>様式３－１</t>
    <rPh sb="0" eb="2">
      <t>ヨウシキ</t>
    </rPh>
    <phoneticPr fontId="5"/>
  </si>
  <si>
    <t>（１）へき地診療所施設整備事業</t>
    <rPh sb="5" eb="6">
      <t>チ</t>
    </rPh>
    <rPh sb="6" eb="9">
      <t>シンリョウジョ</t>
    </rPh>
    <rPh sb="9" eb="11">
      <t>シセツ</t>
    </rPh>
    <rPh sb="11" eb="13">
      <t>セイビ</t>
    </rPh>
    <rPh sb="13" eb="15">
      <t>ジギョウ</t>
    </rPh>
    <phoneticPr fontId="5"/>
  </si>
  <si>
    <t>団体名（開設者）</t>
    <rPh sb="0" eb="3">
      <t>ダンタイメイ</t>
    </rPh>
    <rPh sb="4" eb="7">
      <t>カイセツシャ</t>
    </rPh>
    <phoneticPr fontId="5"/>
  </si>
  <si>
    <t>所在地</t>
    <rPh sb="0" eb="3">
      <t>ショザイチ</t>
    </rPh>
    <phoneticPr fontId="5"/>
  </si>
  <si>
    <t>整備事業期間</t>
    <rPh sb="0" eb="2">
      <t>セイビ</t>
    </rPh>
    <rPh sb="2" eb="4">
      <t>ジギョウ</t>
    </rPh>
    <rPh sb="4" eb="6">
      <t>キカン</t>
    </rPh>
    <phoneticPr fontId="5"/>
  </si>
  <si>
    <t>診察室</t>
    <rPh sb="0" eb="3">
      <t>シンサツシツ</t>
    </rPh>
    <phoneticPr fontId="5"/>
  </si>
  <si>
    <t>処置室</t>
    <rPh sb="0" eb="2">
      <t>ショチ</t>
    </rPh>
    <rPh sb="2" eb="3">
      <t>シツ</t>
    </rPh>
    <phoneticPr fontId="5"/>
  </si>
  <si>
    <t>待合室</t>
    <rPh sb="0" eb="3">
      <t>マチアイシツ</t>
    </rPh>
    <phoneticPr fontId="5"/>
  </si>
  <si>
    <t>薬剤室</t>
    <rPh sb="0" eb="2">
      <t>ヤクザイ</t>
    </rPh>
    <rPh sb="2" eb="3">
      <t>シツ</t>
    </rPh>
    <phoneticPr fontId="5"/>
  </si>
  <si>
    <t>エックス線室</t>
    <rPh sb="4" eb="5">
      <t>セン</t>
    </rPh>
    <rPh sb="5" eb="6">
      <t>シツ</t>
    </rPh>
    <phoneticPr fontId="5"/>
  </si>
  <si>
    <t>その他</t>
    <rPh sb="2" eb="3">
      <t>タ</t>
    </rPh>
    <phoneticPr fontId="5"/>
  </si>
  <si>
    <t>看護師住宅</t>
    <rPh sb="0" eb="3">
      <t>カンゴシ</t>
    </rPh>
    <rPh sb="3" eb="5">
      <t>ジュウタク</t>
    </rPh>
    <phoneticPr fontId="5"/>
  </si>
  <si>
    <t>ヘリポート</t>
    <phoneticPr fontId="5"/>
  </si>
  <si>
    <t>合計</t>
    <rPh sb="0" eb="2">
      <t>ゴウケイ</t>
    </rPh>
    <phoneticPr fontId="5"/>
  </si>
  <si>
    <t>現在</t>
    <rPh sb="0" eb="2">
      <t>ゲンザイ</t>
    </rPh>
    <phoneticPr fontId="5"/>
  </si>
  <si>
    <t>整備後</t>
    <rPh sb="0" eb="2">
      <t>セイビ</t>
    </rPh>
    <rPh sb="2" eb="3">
      <t>ゴ</t>
    </rPh>
    <phoneticPr fontId="5"/>
  </si>
  <si>
    <t>施設整備事業計画書</t>
    <rPh sb="0" eb="2">
      <t>シセツ</t>
    </rPh>
    <rPh sb="2" eb="4">
      <t>セイビ</t>
    </rPh>
    <rPh sb="4" eb="6">
      <t>ジギョウ</t>
    </rPh>
    <rPh sb="6" eb="9">
      <t>ケイカクショ</t>
    </rPh>
    <phoneticPr fontId="5"/>
  </si>
  <si>
    <t>全体事業</t>
    <rPh sb="0" eb="2">
      <t>ゼンタイ</t>
    </rPh>
    <rPh sb="2" eb="4">
      <t>ジギョウ</t>
    </rPh>
    <phoneticPr fontId="5"/>
  </si>
  <si>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5"/>
  </si>
  <si>
    <t>病床数</t>
    <rPh sb="0" eb="3">
      <t>ビョウショウスウ</t>
    </rPh>
    <phoneticPr fontId="5"/>
  </si>
  <si>
    <t>医師・歯科
医師住宅</t>
    <rPh sb="0" eb="2">
      <t>イシ</t>
    </rPh>
    <rPh sb="3" eb="5">
      <t>シカ</t>
    </rPh>
    <rPh sb="6" eb="8">
      <t>イシ</t>
    </rPh>
    <rPh sb="8" eb="10">
      <t>ジュウタク</t>
    </rPh>
    <phoneticPr fontId="5"/>
  </si>
  <si>
    <t>既設分</t>
    <rPh sb="0" eb="2">
      <t>キセツ</t>
    </rPh>
    <rPh sb="2" eb="3">
      <t>ブン</t>
    </rPh>
    <phoneticPr fontId="5"/>
  </si>
  <si>
    <t>補助対象部門</t>
    <rPh sb="0" eb="2">
      <t>ホジョ</t>
    </rPh>
    <rPh sb="2" eb="4">
      <t>タイショウ</t>
    </rPh>
    <rPh sb="4" eb="6">
      <t>ブモン</t>
    </rPh>
    <phoneticPr fontId="5"/>
  </si>
  <si>
    <t>構造の種類
（主たる構造）</t>
    <rPh sb="0" eb="2">
      <t>コウゾウ</t>
    </rPh>
    <rPh sb="3" eb="5">
      <t>シュルイ</t>
    </rPh>
    <phoneticPr fontId="5"/>
  </si>
  <si>
    <t>過去の当該事業への国庫補助の有無</t>
    <rPh sb="0" eb="2">
      <t>カコ</t>
    </rPh>
    <rPh sb="3" eb="5">
      <t>トウガイ</t>
    </rPh>
    <rPh sb="5" eb="7">
      <t>ジギョウ</t>
    </rPh>
    <rPh sb="9" eb="11">
      <t>コッコ</t>
    </rPh>
    <rPh sb="11" eb="13">
      <t>ホジョ</t>
    </rPh>
    <rPh sb="14" eb="16">
      <t>ウム</t>
    </rPh>
    <phoneticPr fontId="5"/>
  </si>
  <si>
    <t>有無</t>
    <rPh sb="0" eb="2">
      <t>ウム</t>
    </rPh>
    <phoneticPr fontId="5"/>
  </si>
  <si>
    <t>有りの場合</t>
    <rPh sb="0" eb="1">
      <t>ア</t>
    </rPh>
    <rPh sb="3" eb="5">
      <t>バアイ</t>
    </rPh>
    <phoneticPr fontId="5"/>
  </si>
  <si>
    <t>補助年度</t>
    <rPh sb="0" eb="2">
      <t>ホジョ</t>
    </rPh>
    <rPh sb="2" eb="4">
      <t>ネンド</t>
    </rPh>
    <phoneticPr fontId="5"/>
  </si>
  <si>
    <t>補助面積</t>
    <rPh sb="0" eb="2">
      <t>ホジョ</t>
    </rPh>
    <rPh sb="2" eb="4">
      <t>メンセキ</t>
    </rPh>
    <phoneticPr fontId="5"/>
  </si>
  <si>
    <t>補助金額</t>
    <rPh sb="0" eb="2">
      <t>ホジョ</t>
    </rPh>
    <rPh sb="2" eb="4">
      <t>キンガク</t>
    </rPh>
    <phoneticPr fontId="5"/>
  </si>
  <si>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5"/>
  </si>
  <si>
    <t>有無：</t>
    <rPh sb="0" eb="2">
      <t>ウム</t>
    </rPh>
    <phoneticPr fontId="5"/>
  </si>
  <si>
    <t>内容：</t>
    <rPh sb="0" eb="2">
      <t>ナイヨウ</t>
    </rPh>
    <phoneticPr fontId="5"/>
  </si>
  <si>
    <t>事業の種別</t>
    <rPh sb="0" eb="2">
      <t>ジギョウ</t>
    </rPh>
    <rPh sb="3" eb="5">
      <t>シュベツ</t>
    </rPh>
    <phoneticPr fontId="5"/>
  </si>
  <si>
    <t>特定地域振興法の指定状況</t>
    <rPh sb="0" eb="2">
      <t>トクテイ</t>
    </rPh>
    <rPh sb="2" eb="4">
      <t>チイキ</t>
    </rPh>
    <rPh sb="4" eb="7">
      <t>シンコウホウ</t>
    </rPh>
    <rPh sb="8" eb="10">
      <t>シテイ</t>
    </rPh>
    <rPh sb="10" eb="12">
      <t>ジョウキョウ</t>
    </rPh>
    <phoneticPr fontId="5"/>
  </si>
  <si>
    <t>「過疎」</t>
    <rPh sb="1" eb="3">
      <t>カソ</t>
    </rPh>
    <phoneticPr fontId="5"/>
  </si>
  <si>
    <t>「離島」</t>
    <rPh sb="1" eb="3">
      <t>リトウ</t>
    </rPh>
    <phoneticPr fontId="5"/>
  </si>
  <si>
    <t>「豪雪」</t>
    <rPh sb="1" eb="3">
      <t>ゴウセツ</t>
    </rPh>
    <phoneticPr fontId="5"/>
  </si>
  <si>
    <t>「特豪」</t>
    <rPh sb="1" eb="2">
      <t>トク</t>
    </rPh>
    <rPh sb="2" eb="3">
      <t>ゴウ</t>
    </rPh>
    <phoneticPr fontId="5"/>
  </si>
  <si>
    <t>「山村」</t>
    <rPh sb="1" eb="3">
      <t>サンソン</t>
    </rPh>
    <phoneticPr fontId="5"/>
  </si>
  <si>
    <t>「奄美」</t>
    <rPh sb="1" eb="3">
      <t>アマミ</t>
    </rPh>
    <phoneticPr fontId="5"/>
  </si>
  <si>
    <t>「小笠原」</t>
    <rPh sb="1" eb="4">
      <t>オガサワラ</t>
    </rPh>
    <phoneticPr fontId="5"/>
  </si>
  <si>
    <t>「半島」</t>
    <rPh sb="1" eb="3">
      <t>ハントウ</t>
    </rPh>
    <phoneticPr fontId="5"/>
  </si>
  <si>
    <t>施設名</t>
    <rPh sb="0" eb="2">
      <t>シセツ</t>
    </rPh>
    <rPh sb="2" eb="3">
      <t>メイ</t>
    </rPh>
    <phoneticPr fontId="5"/>
  </si>
  <si>
    <t>設置地区の状況</t>
    <rPh sb="0" eb="2">
      <t>セッチ</t>
    </rPh>
    <rPh sb="2" eb="4">
      <t>チク</t>
    </rPh>
    <rPh sb="5" eb="7">
      <t>ジョウキョウ</t>
    </rPh>
    <phoneticPr fontId="5"/>
  </si>
  <si>
    <t>有床の場合、病床数</t>
    <rPh sb="0" eb="2">
      <t>ユウショウ</t>
    </rPh>
    <rPh sb="3" eb="5">
      <t>バアイ</t>
    </rPh>
    <rPh sb="6" eb="9">
      <t>ビョウショウスウ</t>
    </rPh>
    <phoneticPr fontId="5"/>
  </si>
  <si>
    <t>１．整備事業計画等の概要</t>
    <rPh sb="2" eb="4">
      <t>セイビ</t>
    </rPh>
    <rPh sb="4" eb="6">
      <t>ジギョウ</t>
    </rPh>
    <rPh sb="6" eb="8">
      <t>ケイカク</t>
    </rPh>
    <rPh sb="8" eb="9">
      <t>トウ</t>
    </rPh>
    <rPh sb="10" eb="12">
      <t>ガイヨウ</t>
    </rPh>
    <phoneticPr fontId="5"/>
  </si>
  <si>
    <t>２．整備事業の概要</t>
    <rPh sb="2" eb="4">
      <t>セイビ</t>
    </rPh>
    <rPh sb="4" eb="6">
      <t>ジギョウ</t>
    </rPh>
    <rPh sb="7" eb="9">
      <t>ガイヨウ</t>
    </rPh>
    <phoneticPr fontId="5"/>
  </si>
  <si>
    <t>３．整備事業の必要性（具体的に記載）</t>
    <rPh sb="2" eb="4">
      <t>セイビ</t>
    </rPh>
    <rPh sb="4" eb="6">
      <t>ジギョウ</t>
    </rPh>
    <rPh sb="7" eb="10">
      <t>ヒツヨウセイ</t>
    </rPh>
    <rPh sb="11" eb="14">
      <t>グタイテキ</t>
    </rPh>
    <rPh sb="15" eb="17">
      <t>キサイ</t>
    </rPh>
    <phoneticPr fontId="5"/>
  </si>
  <si>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5"/>
  </si>
  <si>
    <t>「沖縄離島」</t>
    <rPh sb="1" eb="3">
      <t>オキナワ</t>
    </rPh>
    <rPh sb="3" eb="5">
      <t>リトウ</t>
    </rPh>
    <phoneticPr fontId="5"/>
  </si>
  <si>
    <t>(6) 豪雪地帯対策特別措置法 第2条第1項の指定地域</t>
    <rPh sb="4" eb="6">
      <t>ゴウセツ</t>
    </rPh>
    <rPh sb="6" eb="8">
      <t>チタイ</t>
    </rPh>
    <rPh sb="8" eb="10">
      <t>タイサク</t>
    </rPh>
    <rPh sb="10" eb="12">
      <t>トクベツ</t>
    </rPh>
    <rPh sb="12" eb="15">
      <t>ソチホウ</t>
    </rPh>
    <phoneticPr fontId="5"/>
  </si>
  <si>
    <t>(7) 豪雪地帯対策特別措置法 第2条第2項の指定地域</t>
    <rPh sb="4" eb="6">
      <t>ゴウセツ</t>
    </rPh>
    <rPh sb="6" eb="8">
      <t>チタイ</t>
    </rPh>
    <rPh sb="8" eb="10">
      <t>タイサク</t>
    </rPh>
    <rPh sb="10" eb="12">
      <t>トクベツ</t>
    </rPh>
    <rPh sb="12" eb="15">
      <t>ソチホウ</t>
    </rPh>
    <phoneticPr fontId="5"/>
  </si>
  <si>
    <t>(8) 山村振興法 第7条第1項の指定地域</t>
    <rPh sb="4" eb="6">
      <t>サンソン</t>
    </rPh>
    <rPh sb="6" eb="9">
      <t>シンコウホウ</t>
    </rPh>
    <phoneticPr fontId="5"/>
  </si>
  <si>
    <t>(9) 半島振興法 第2条第1項の指定地域</t>
    <rPh sb="4" eb="6">
      <t>ハントウ</t>
    </rPh>
    <rPh sb="6" eb="9">
      <t>シンコウホウ</t>
    </rPh>
    <phoneticPr fontId="5"/>
  </si>
  <si>
    <t>(10) 該当なし</t>
    <rPh sb="5" eb="7">
      <t>ガイトウ</t>
    </rPh>
    <phoneticPr fontId="5"/>
  </si>
  <si>
    <t>(1) 離島振興法 第2条第1項の指定地域</t>
    <rPh sb="4" eb="6">
      <t>リトウ</t>
    </rPh>
    <rPh sb="6" eb="9">
      <t>シンコウホウ</t>
    </rPh>
    <phoneticPr fontId="5"/>
  </si>
  <si>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5"/>
  </si>
  <si>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5"/>
  </si>
  <si>
    <t>(5) 過疎地域自立促進特別措置法 第2条第1項の地域</t>
    <rPh sb="4" eb="6">
      <t>カソ</t>
    </rPh>
    <rPh sb="6" eb="8">
      <t>チイキ</t>
    </rPh>
    <rPh sb="8" eb="10">
      <t>ジリツ</t>
    </rPh>
    <rPh sb="10" eb="12">
      <t>ソクシン</t>
    </rPh>
    <rPh sb="12" eb="14">
      <t>トクベツ</t>
    </rPh>
    <rPh sb="14" eb="17">
      <t>ソチホウ</t>
    </rPh>
    <rPh sb="18" eb="19">
      <t>ダイ</t>
    </rPh>
    <rPh sb="20" eb="21">
      <t>ジョウ</t>
    </rPh>
    <rPh sb="21" eb="22">
      <t>ダイ</t>
    </rPh>
    <rPh sb="23" eb="24">
      <t>コウ</t>
    </rPh>
    <rPh sb="25" eb="27">
      <t>チイキ</t>
    </rPh>
    <phoneticPr fontId="5"/>
  </si>
  <si>
    <t>４．設置地区の状況（実施要綱への適合状況等）</t>
    <rPh sb="2" eb="4">
      <t>セッチ</t>
    </rPh>
    <rPh sb="4" eb="6">
      <t>チク</t>
    </rPh>
    <rPh sb="7" eb="9">
      <t>ジョウキョウ</t>
    </rPh>
    <rPh sb="10" eb="12">
      <t>ジッシ</t>
    </rPh>
    <rPh sb="12" eb="14">
      <t>ヨウコウ</t>
    </rPh>
    <rPh sb="16" eb="18">
      <t>テキゴウ</t>
    </rPh>
    <rPh sb="18" eb="20">
      <t>ジョウキョウ</t>
    </rPh>
    <rPh sb="20" eb="21">
      <t>トウ</t>
    </rPh>
    <phoneticPr fontId="5"/>
  </si>
  <si>
    <t>(1)～(4)に該当する場合</t>
    <rPh sb="8" eb="10">
      <t>ガイトウ</t>
    </rPh>
    <rPh sb="12" eb="14">
      <t>バアイ</t>
    </rPh>
    <phoneticPr fontId="5"/>
  </si>
  <si>
    <t>(1)～(4)に該当しない場合</t>
    <rPh sb="8" eb="10">
      <t>ガイトウ</t>
    </rPh>
    <rPh sb="13" eb="15">
      <t>バアイ</t>
    </rPh>
    <phoneticPr fontId="5"/>
  </si>
  <si>
    <t>最最寄り医療機関の状況</t>
    <rPh sb="0" eb="1">
      <t>サイ</t>
    </rPh>
    <rPh sb="1" eb="3">
      <t>モヨ</t>
    </rPh>
    <rPh sb="4" eb="6">
      <t>イリョウ</t>
    </rPh>
    <rPh sb="6" eb="8">
      <t>キカン</t>
    </rPh>
    <rPh sb="9" eb="11">
      <t>ジョウキョウ</t>
    </rPh>
    <phoneticPr fontId="5"/>
  </si>
  <si>
    <t>診療所からの時間（分）</t>
    <rPh sb="0" eb="3">
      <t>シンリョウジョ</t>
    </rPh>
    <rPh sb="6" eb="8">
      <t>ジカン</t>
    </rPh>
    <rPh sb="9" eb="10">
      <t>フン</t>
    </rPh>
    <phoneticPr fontId="5"/>
  </si>
  <si>
    <t>【自動車】</t>
    <phoneticPr fontId="5"/>
  </si>
  <si>
    <t>【公共交通機関及び徒歩】</t>
    <phoneticPr fontId="5"/>
  </si>
  <si>
    <t>その交通機関</t>
    <rPh sb="2" eb="4">
      <t>コウツウ</t>
    </rPh>
    <rPh sb="4" eb="6">
      <t>キカン</t>
    </rPh>
    <phoneticPr fontId="5"/>
  </si>
  <si>
    <t>診療所からの距離（ｋｍ）</t>
    <rPh sb="0" eb="3">
      <t>シンリョウジョ</t>
    </rPh>
    <rPh sb="6" eb="8">
      <t>キョリ</t>
    </rPh>
    <phoneticPr fontId="5"/>
  </si>
  <si>
    <t>所在市町村</t>
    <rPh sb="0" eb="2">
      <t>ショザイ</t>
    </rPh>
    <rPh sb="2" eb="5">
      <t>シチョウソン</t>
    </rPh>
    <phoneticPr fontId="5"/>
  </si>
  <si>
    <t>病床数</t>
    <rPh sb="0" eb="3">
      <t>ビョウショウスウ</t>
    </rPh>
    <phoneticPr fontId="5"/>
  </si>
  <si>
    <t>施設名</t>
    <rPh sb="0" eb="3">
      <t>シセツメイ</t>
    </rPh>
    <phoneticPr fontId="5"/>
  </si>
  <si>
    <t>診療日数</t>
    <rPh sb="0" eb="2">
      <t>シンリョウ</t>
    </rPh>
    <rPh sb="2" eb="4">
      <t>ニッスウ</t>
    </rPh>
    <phoneticPr fontId="5"/>
  </si>
  <si>
    <t>日／週</t>
    <rPh sb="0" eb="1">
      <t>ニチ</t>
    </rPh>
    <rPh sb="2" eb="3">
      <t>シュウ</t>
    </rPh>
    <phoneticPr fontId="5"/>
  </si>
  <si>
    <t>床</t>
    <rPh sb="0" eb="1">
      <t>ユカ</t>
    </rPh>
    <phoneticPr fontId="5"/>
  </si>
  <si>
    <t>他の医療機関がない離島か</t>
    <rPh sb="0" eb="1">
      <t>タ</t>
    </rPh>
    <rPh sb="2" eb="4">
      <t>イリョウ</t>
    </rPh>
    <rPh sb="4" eb="6">
      <t>キカン</t>
    </rPh>
    <rPh sb="9" eb="11">
      <t>リトウ</t>
    </rPh>
    <phoneticPr fontId="5"/>
  </si>
  <si>
    <t>主な診療科</t>
    <rPh sb="0" eb="1">
      <t>オモ</t>
    </rPh>
    <rPh sb="2" eb="5">
      <t>シンリョウカ</t>
    </rPh>
    <phoneticPr fontId="5"/>
  </si>
  <si>
    <t>特定地域振興法の指定状況等</t>
    <rPh sb="12" eb="13">
      <t>トウ</t>
    </rPh>
    <phoneticPr fontId="5"/>
  </si>
  <si>
    <t>半径４ｋｍ区域内の人口（人）</t>
    <rPh sb="0" eb="2">
      <t>ハンケイ</t>
    </rPh>
    <rPh sb="5" eb="8">
      <t>クイキナイ</t>
    </rPh>
    <rPh sb="9" eb="11">
      <t>ジンコウ</t>
    </rPh>
    <rPh sb="12" eb="13">
      <t>ニン</t>
    </rPh>
    <phoneticPr fontId="5"/>
  </si>
  <si>
    <t>島の人口（人）</t>
    <rPh sb="0" eb="1">
      <t>シマ</t>
    </rPh>
    <rPh sb="2" eb="4">
      <t>ジンコウ</t>
    </rPh>
    <rPh sb="5" eb="6">
      <t>ニン</t>
    </rPh>
    <phoneticPr fontId="5"/>
  </si>
  <si>
    <t>新築</t>
    <rPh sb="0" eb="2">
      <t>シンチク</t>
    </rPh>
    <phoneticPr fontId="5"/>
  </si>
  <si>
    <t>移転新築</t>
    <rPh sb="0" eb="2">
      <t>イテン</t>
    </rPh>
    <rPh sb="2" eb="4">
      <t>シンチク</t>
    </rPh>
    <phoneticPr fontId="5"/>
  </si>
  <si>
    <t>改築</t>
    <rPh sb="0" eb="2">
      <t>カイチク</t>
    </rPh>
    <phoneticPr fontId="5"/>
  </si>
  <si>
    <t>増築</t>
    <rPh sb="0" eb="2">
      <t>ゾウチク</t>
    </rPh>
    <phoneticPr fontId="5"/>
  </si>
  <si>
    <t>改修</t>
    <rPh sb="0" eb="2">
      <t>カイシュウ</t>
    </rPh>
    <phoneticPr fontId="5"/>
  </si>
  <si>
    <t>（２）過疎地域等特定診療所</t>
    <rPh sb="3" eb="5">
      <t>カソ</t>
    </rPh>
    <rPh sb="5" eb="7">
      <t>チイキ</t>
    </rPh>
    <rPh sb="7" eb="8">
      <t>トウ</t>
    </rPh>
    <rPh sb="8" eb="10">
      <t>トクテイ</t>
    </rPh>
    <rPh sb="10" eb="13">
      <t>シンリョウジョ</t>
    </rPh>
    <phoneticPr fontId="5"/>
  </si>
  <si>
    <t>４．その他の状況（実施要綱への適合状況等）</t>
    <rPh sb="4" eb="5">
      <t>タ</t>
    </rPh>
    <rPh sb="6" eb="8">
      <t>ジョウキョウ</t>
    </rPh>
    <rPh sb="9" eb="11">
      <t>ジッシ</t>
    </rPh>
    <rPh sb="11" eb="13">
      <t>ヨウコウ</t>
    </rPh>
    <rPh sb="15" eb="17">
      <t>テキゴウ</t>
    </rPh>
    <rPh sb="17" eb="19">
      <t>ジョウキョウ</t>
    </rPh>
    <rPh sb="19" eb="20">
      <t>トウ</t>
    </rPh>
    <phoneticPr fontId="5"/>
  </si>
  <si>
    <t>特定地域振興法の指定状況</t>
    <phoneticPr fontId="5"/>
  </si>
  <si>
    <t>当該市町村の財政力指数</t>
    <rPh sb="0" eb="2">
      <t>トウガイ</t>
    </rPh>
    <rPh sb="2" eb="5">
      <t>シチョウソン</t>
    </rPh>
    <rPh sb="6" eb="9">
      <t>ザイセイリョク</t>
    </rPh>
    <rPh sb="9" eb="11">
      <t>シスウ</t>
    </rPh>
    <phoneticPr fontId="5"/>
  </si>
  <si>
    <t>今回申請の診療機能に係る医師又は歯科医師の確保状況</t>
    <rPh sb="0" eb="2">
      <t>コンカイ</t>
    </rPh>
    <rPh sb="2" eb="4">
      <t>シンセイ</t>
    </rPh>
    <rPh sb="5" eb="7">
      <t>シンリョウ</t>
    </rPh>
    <rPh sb="7" eb="9">
      <t>キノウ</t>
    </rPh>
    <rPh sb="10" eb="11">
      <t>カカ</t>
    </rPh>
    <rPh sb="12" eb="14">
      <t>イシ</t>
    </rPh>
    <rPh sb="14" eb="15">
      <t>マタ</t>
    </rPh>
    <rPh sb="16" eb="20">
      <t>シカイシ</t>
    </rPh>
    <rPh sb="21" eb="23">
      <t>カクホ</t>
    </rPh>
    <rPh sb="23" eb="25">
      <t>ジョウキョウ</t>
    </rPh>
    <phoneticPr fontId="5"/>
  </si>
  <si>
    <t>様式３－２</t>
    <rPh sb="0" eb="2">
      <t>ヨウシキ</t>
    </rPh>
    <phoneticPr fontId="5"/>
  </si>
  <si>
    <t>事業の種類</t>
    <rPh sb="0" eb="2">
      <t>ジギョウ</t>
    </rPh>
    <rPh sb="3" eb="5">
      <t>シュルイ</t>
    </rPh>
    <phoneticPr fontId="5"/>
  </si>
  <si>
    <t>当該市町村内における、今回申請の診療機能を有する他の医療機関の有無</t>
    <rPh sb="0" eb="2">
      <t>トウガイ</t>
    </rPh>
    <rPh sb="2" eb="5">
      <t>シチョウソン</t>
    </rPh>
    <rPh sb="5" eb="6">
      <t>ナイ</t>
    </rPh>
    <rPh sb="11" eb="13">
      <t>コンカイ</t>
    </rPh>
    <rPh sb="13" eb="15">
      <t>シンセイ</t>
    </rPh>
    <rPh sb="16" eb="18">
      <t>シンリョウ</t>
    </rPh>
    <rPh sb="18" eb="20">
      <t>キノウ</t>
    </rPh>
    <rPh sb="21" eb="22">
      <t>ユウ</t>
    </rPh>
    <rPh sb="24" eb="25">
      <t>タ</t>
    </rPh>
    <rPh sb="26" eb="28">
      <t>イリョウ</t>
    </rPh>
    <rPh sb="28" eb="30">
      <t>キカン</t>
    </rPh>
    <rPh sb="31" eb="33">
      <t>ウム</t>
    </rPh>
    <phoneticPr fontId="5"/>
  </si>
  <si>
    <t>診療所部門の面積</t>
    <rPh sb="0" eb="3">
      <t>シンリョウジョ</t>
    </rPh>
    <rPh sb="3" eb="5">
      <t>ブモン</t>
    </rPh>
    <rPh sb="6" eb="8">
      <t>メンセキ</t>
    </rPh>
    <phoneticPr fontId="5"/>
  </si>
  <si>
    <t>住宅部門の面積</t>
    <rPh sb="0" eb="2">
      <t>ジュウタク</t>
    </rPh>
    <rPh sb="2" eb="4">
      <t>ブモン</t>
    </rPh>
    <rPh sb="5" eb="7">
      <t>メンセキ</t>
    </rPh>
    <phoneticPr fontId="5"/>
  </si>
  <si>
    <t>（３）へき地保健指導所</t>
    <rPh sb="5" eb="6">
      <t>チ</t>
    </rPh>
    <rPh sb="6" eb="8">
      <t>ホケン</t>
    </rPh>
    <rPh sb="8" eb="11">
      <t>シドウショ</t>
    </rPh>
    <phoneticPr fontId="5"/>
  </si>
  <si>
    <t>管轄保健所名</t>
    <rPh sb="0" eb="2">
      <t>カンカツ</t>
    </rPh>
    <rPh sb="2" eb="5">
      <t>ホケンジョ</t>
    </rPh>
    <rPh sb="5" eb="6">
      <t>メイ</t>
    </rPh>
    <phoneticPr fontId="5"/>
  </si>
  <si>
    <t>指導所名</t>
    <rPh sb="0" eb="3">
      <t>シドウショ</t>
    </rPh>
    <rPh sb="3" eb="4">
      <t>メイ</t>
    </rPh>
    <phoneticPr fontId="5"/>
  </si>
  <si>
    <t>指導部門の面積</t>
    <rPh sb="0" eb="2">
      <t>シドウ</t>
    </rPh>
    <rPh sb="2" eb="4">
      <t>ブモン</t>
    </rPh>
    <rPh sb="5" eb="7">
      <t>メンセキ</t>
    </rPh>
    <phoneticPr fontId="5"/>
  </si>
  <si>
    <t>保健師住宅</t>
    <rPh sb="0" eb="3">
      <t>ホケンシ</t>
    </rPh>
    <rPh sb="3" eb="5">
      <t>ジュウタク</t>
    </rPh>
    <phoneticPr fontId="5"/>
  </si>
  <si>
    <t>問診室</t>
    <rPh sb="0" eb="2">
      <t>モンシン</t>
    </rPh>
    <rPh sb="2" eb="3">
      <t>シツ</t>
    </rPh>
    <phoneticPr fontId="5"/>
  </si>
  <si>
    <t>事務室</t>
    <rPh sb="0" eb="3">
      <t>ジムシツ</t>
    </rPh>
    <phoneticPr fontId="5"/>
  </si>
  <si>
    <t>面談指導室</t>
    <rPh sb="0" eb="2">
      <t>メンダン</t>
    </rPh>
    <rPh sb="2" eb="5">
      <t>シドウシツ</t>
    </rPh>
    <phoneticPr fontId="5"/>
  </si>
  <si>
    <t>図書室</t>
    <rPh sb="0" eb="3">
      <t>トショシツ</t>
    </rPh>
    <phoneticPr fontId="5"/>
  </si>
  <si>
    <t>集団指導室</t>
    <rPh sb="0" eb="2">
      <t>シュウダン</t>
    </rPh>
    <rPh sb="2" eb="5">
      <t>シドウシツ</t>
    </rPh>
    <phoneticPr fontId="5"/>
  </si>
  <si>
    <t>計測室・検査室</t>
    <rPh sb="0" eb="2">
      <t>ケイソク</t>
    </rPh>
    <rPh sb="2" eb="3">
      <t>シツ</t>
    </rPh>
    <rPh sb="4" eb="7">
      <t>ケンサシツ</t>
    </rPh>
    <phoneticPr fontId="5"/>
  </si>
  <si>
    <t>指導所からの距離（ｋｍ）</t>
    <rPh sb="0" eb="2">
      <t>シドウ</t>
    </rPh>
    <rPh sb="2" eb="3">
      <t>トコロ</t>
    </rPh>
    <rPh sb="6" eb="8">
      <t>キョリ</t>
    </rPh>
    <phoneticPr fontId="5"/>
  </si>
  <si>
    <t>指導所からの時間（分）</t>
    <rPh sb="0" eb="3">
      <t>シドウショ</t>
    </rPh>
    <rPh sb="6" eb="8">
      <t>ジカン</t>
    </rPh>
    <rPh sb="9" eb="10">
      <t>フン</t>
    </rPh>
    <phoneticPr fontId="5"/>
  </si>
  <si>
    <t>※上記(1)～(4)で他に島内に医療機関がある場合も記載要</t>
    <rPh sb="1" eb="3">
      <t>ジョウキ</t>
    </rPh>
    <rPh sb="11" eb="12">
      <t>タ</t>
    </rPh>
    <rPh sb="13" eb="15">
      <t>トウナイ</t>
    </rPh>
    <rPh sb="16" eb="18">
      <t>イリョウ</t>
    </rPh>
    <rPh sb="18" eb="20">
      <t>キカン</t>
    </rPh>
    <rPh sb="23" eb="25">
      <t>バアイ</t>
    </rPh>
    <rPh sb="26" eb="28">
      <t>キサイ</t>
    </rPh>
    <rPh sb="28" eb="29">
      <t>ヨウ</t>
    </rPh>
    <phoneticPr fontId="5"/>
  </si>
  <si>
    <t>保健師の確保状況（原則として指導所に駐在するかについても記載）</t>
    <rPh sb="0" eb="3">
      <t>ホケンシ</t>
    </rPh>
    <rPh sb="4" eb="6">
      <t>カクホ</t>
    </rPh>
    <rPh sb="6" eb="8">
      <t>ジョウキョウ</t>
    </rPh>
    <rPh sb="9" eb="11">
      <t>ゲンソク</t>
    </rPh>
    <rPh sb="14" eb="17">
      <t>シドウショ</t>
    </rPh>
    <rPh sb="18" eb="20">
      <t>チュウザイ</t>
    </rPh>
    <rPh sb="28" eb="30">
      <t>キサイ</t>
    </rPh>
    <phoneticPr fontId="5"/>
  </si>
  <si>
    <t>保健師の活動計画（保健所及び最寄りの医療機関との連携等）</t>
    <rPh sb="0" eb="3">
      <t>ホケンシ</t>
    </rPh>
    <rPh sb="4" eb="6">
      <t>カツドウ</t>
    </rPh>
    <rPh sb="6" eb="8">
      <t>ケイカク</t>
    </rPh>
    <rPh sb="9" eb="12">
      <t>ホケンジョ</t>
    </rPh>
    <rPh sb="12" eb="13">
      <t>オヨ</t>
    </rPh>
    <rPh sb="14" eb="16">
      <t>モヨ</t>
    </rPh>
    <rPh sb="18" eb="20">
      <t>イリョウ</t>
    </rPh>
    <rPh sb="20" eb="22">
      <t>キカン</t>
    </rPh>
    <rPh sb="24" eb="26">
      <t>レンケイ</t>
    </rPh>
    <rPh sb="26" eb="27">
      <t>トウ</t>
    </rPh>
    <phoneticPr fontId="5"/>
  </si>
  <si>
    <t>様式３－３</t>
    <rPh sb="0" eb="2">
      <t>ヨウシキ</t>
    </rPh>
    <phoneticPr fontId="5"/>
  </si>
  <si>
    <t>様式３－４</t>
    <rPh sb="0" eb="2">
      <t>ヨウシキ</t>
    </rPh>
    <phoneticPr fontId="5"/>
  </si>
  <si>
    <t>（４）研修医のための研修施設整備事業</t>
    <rPh sb="3" eb="6">
      <t>ケンシュウイ</t>
    </rPh>
    <rPh sb="10" eb="12">
      <t>ケンシュウ</t>
    </rPh>
    <rPh sb="12" eb="14">
      <t>シセツ</t>
    </rPh>
    <rPh sb="14" eb="16">
      <t>セイビ</t>
    </rPh>
    <rPh sb="16" eb="18">
      <t>ジギョウ</t>
    </rPh>
    <phoneticPr fontId="5"/>
  </si>
  <si>
    <t>許可病床数</t>
    <rPh sb="0" eb="2">
      <t>キョカ</t>
    </rPh>
    <rPh sb="2" eb="5">
      <t>ビョウショウスウ</t>
    </rPh>
    <phoneticPr fontId="5"/>
  </si>
  <si>
    <t>既設研修棟</t>
    <rPh sb="0" eb="2">
      <t>キセツ</t>
    </rPh>
    <rPh sb="2" eb="4">
      <t>ケンシュウ</t>
    </rPh>
    <rPh sb="4" eb="5">
      <t>トウ</t>
    </rPh>
    <phoneticPr fontId="5"/>
  </si>
  <si>
    <t>今回補助対象研修棟</t>
    <rPh sb="0" eb="2">
      <t>コンカイ</t>
    </rPh>
    <rPh sb="2" eb="4">
      <t>ホジョ</t>
    </rPh>
    <rPh sb="4" eb="6">
      <t>タイショウ</t>
    </rPh>
    <rPh sb="6" eb="8">
      <t>ケンシュウ</t>
    </rPh>
    <rPh sb="8" eb="9">
      <t>トウ</t>
    </rPh>
    <phoneticPr fontId="5"/>
  </si>
  <si>
    <t>講義室</t>
    <rPh sb="0" eb="3">
      <t>コウギシツ</t>
    </rPh>
    <phoneticPr fontId="5"/>
  </si>
  <si>
    <t>討議室</t>
    <rPh sb="0" eb="2">
      <t>トウギ</t>
    </rPh>
    <rPh sb="2" eb="3">
      <t>シツ</t>
    </rPh>
    <phoneticPr fontId="5"/>
  </si>
  <si>
    <t>コピーサービス室</t>
    <rPh sb="7" eb="8">
      <t>シツ</t>
    </rPh>
    <phoneticPr fontId="5"/>
  </si>
  <si>
    <t>仮眠室</t>
    <rPh sb="0" eb="3">
      <t>カミンシツ</t>
    </rPh>
    <phoneticPr fontId="5"/>
  </si>
  <si>
    <t>管理部門</t>
    <rPh sb="0" eb="2">
      <t>カンリ</t>
    </rPh>
    <rPh sb="2" eb="4">
      <t>ブモン</t>
    </rPh>
    <phoneticPr fontId="5"/>
  </si>
  <si>
    <t>視聴覚室</t>
    <rPh sb="0" eb="3">
      <t>シチョウカク</t>
    </rPh>
    <rPh sb="3" eb="4">
      <t>シツ</t>
    </rPh>
    <phoneticPr fontId="5"/>
  </si>
  <si>
    <t>管理室</t>
    <rPh sb="0" eb="3">
      <t>カンリシツ</t>
    </rPh>
    <phoneticPr fontId="5"/>
  </si>
  <si>
    <t>更衣室</t>
    <rPh sb="0" eb="3">
      <t>コウイシツ</t>
    </rPh>
    <phoneticPr fontId="5"/>
  </si>
  <si>
    <t>廊下</t>
    <rPh sb="0" eb="2">
      <t>ロウカ</t>
    </rPh>
    <phoneticPr fontId="5"/>
  </si>
  <si>
    <t>便所</t>
    <rPh sb="0" eb="2">
      <t>ベンジョ</t>
    </rPh>
    <phoneticPr fontId="5"/>
  </si>
  <si>
    <t>倉庫</t>
    <rPh sb="0" eb="2">
      <t>ソウコ</t>
    </rPh>
    <phoneticPr fontId="5"/>
  </si>
  <si>
    <t>「その他」に計上した部門を記載</t>
    <rPh sb="3" eb="4">
      <t>タ</t>
    </rPh>
    <rPh sb="6" eb="8">
      <t>ケイジョウ</t>
    </rPh>
    <rPh sb="10" eb="12">
      <t>ブモン</t>
    </rPh>
    <rPh sb="13" eb="15">
      <t>キサイ</t>
    </rPh>
    <phoneticPr fontId="5"/>
  </si>
  <si>
    <t>３．臨床研修医数</t>
    <rPh sb="2" eb="4">
      <t>リンショウ</t>
    </rPh>
    <rPh sb="4" eb="7">
      <t>ケンシュウイ</t>
    </rPh>
    <rPh sb="7" eb="8">
      <t>カズ</t>
    </rPh>
    <phoneticPr fontId="5"/>
  </si>
  <si>
    <t>研修プログラム名</t>
    <rPh sb="0" eb="2">
      <t>ケンシュウ</t>
    </rPh>
    <rPh sb="7" eb="8">
      <t>メイ</t>
    </rPh>
    <phoneticPr fontId="5"/>
  </si>
  <si>
    <t>1年生</t>
    <rPh sb="1" eb="3">
      <t>ネンセイ</t>
    </rPh>
    <phoneticPr fontId="5"/>
  </si>
  <si>
    <t>2年生</t>
    <rPh sb="1" eb="3">
      <t>ネンセイ</t>
    </rPh>
    <phoneticPr fontId="5"/>
  </si>
  <si>
    <t>４．整備事業の必要性（具体的に記載）</t>
    <rPh sb="2" eb="4">
      <t>セイビ</t>
    </rPh>
    <rPh sb="4" eb="6">
      <t>ジギョウ</t>
    </rPh>
    <rPh sb="7" eb="10">
      <t>ヒツヨウセイ</t>
    </rPh>
    <rPh sb="11" eb="14">
      <t>グタイテキ</t>
    </rPh>
    <rPh sb="15" eb="17">
      <t>キサイ</t>
    </rPh>
    <phoneticPr fontId="5"/>
  </si>
  <si>
    <t>年度のべ人数（人）</t>
    <rPh sb="0" eb="2">
      <t>ネンド</t>
    </rPh>
    <rPh sb="4" eb="5">
      <t>ニン</t>
    </rPh>
    <rPh sb="5" eb="6">
      <t>スウ</t>
    </rPh>
    <rPh sb="7" eb="8">
      <t>ニン</t>
    </rPh>
    <phoneticPr fontId="5"/>
  </si>
  <si>
    <t>１月あたり
平均</t>
    <phoneticPr fontId="5"/>
  </si>
  <si>
    <t>基準面積算出に用いる研修医数・・・</t>
    <phoneticPr fontId="5"/>
  </si>
  <si>
    <t>様式３－５</t>
    <rPh sb="0" eb="2">
      <t>ヨウシキ</t>
    </rPh>
    <phoneticPr fontId="5"/>
  </si>
  <si>
    <t>（５）臨床研修病院施設整備事業</t>
    <rPh sb="3" eb="5">
      <t>リンショウ</t>
    </rPh>
    <rPh sb="5" eb="7">
      <t>ケンシュウ</t>
    </rPh>
    <rPh sb="7" eb="9">
      <t>ビョウイン</t>
    </rPh>
    <rPh sb="9" eb="11">
      <t>シセツ</t>
    </rPh>
    <rPh sb="11" eb="13">
      <t>セイビ</t>
    </rPh>
    <rPh sb="13" eb="15">
      <t>ジギョウ</t>
    </rPh>
    <phoneticPr fontId="5"/>
  </si>
  <si>
    <t>外来診療棟</t>
    <rPh sb="0" eb="2">
      <t>ガイライ</t>
    </rPh>
    <rPh sb="2" eb="5">
      <t>シンリョウトウ</t>
    </rPh>
    <phoneticPr fontId="5"/>
  </si>
  <si>
    <t>今回補助対象 外来診療棟</t>
    <rPh sb="0" eb="2">
      <t>コンカイ</t>
    </rPh>
    <rPh sb="2" eb="4">
      <t>ホジョ</t>
    </rPh>
    <rPh sb="4" eb="6">
      <t>タイショウ</t>
    </rPh>
    <rPh sb="7" eb="9">
      <t>ガイライ</t>
    </rPh>
    <rPh sb="9" eb="12">
      <t>シンリョウトウ</t>
    </rPh>
    <phoneticPr fontId="5"/>
  </si>
  <si>
    <t>内科</t>
    <rPh sb="0" eb="2">
      <t>ナイカ</t>
    </rPh>
    <phoneticPr fontId="5"/>
  </si>
  <si>
    <t>精神科</t>
    <rPh sb="0" eb="3">
      <t>セイシンカ</t>
    </rPh>
    <phoneticPr fontId="5"/>
  </si>
  <si>
    <t>小児科</t>
    <rPh sb="0" eb="3">
      <t>ショウニカ</t>
    </rPh>
    <phoneticPr fontId="5"/>
  </si>
  <si>
    <t>外科</t>
    <rPh sb="0" eb="2">
      <t>ゲカ</t>
    </rPh>
    <phoneticPr fontId="5"/>
  </si>
  <si>
    <t>整形外科</t>
    <rPh sb="0" eb="2">
      <t>セイケイ</t>
    </rPh>
    <rPh sb="2" eb="4">
      <t>ゲカ</t>
    </rPh>
    <phoneticPr fontId="5"/>
  </si>
  <si>
    <t>皮膚科</t>
    <rPh sb="0" eb="3">
      <t>ヒフカ</t>
    </rPh>
    <phoneticPr fontId="5"/>
  </si>
  <si>
    <t>泌尿器科</t>
    <rPh sb="0" eb="4">
      <t>ヒニョウキカ</t>
    </rPh>
    <phoneticPr fontId="5"/>
  </si>
  <si>
    <t>産婦人科</t>
    <rPh sb="0" eb="4">
      <t>サンフジンカ</t>
    </rPh>
    <phoneticPr fontId="5"/>
  </si>
  <si>
    <t>眼科</t>
    <rPh sb="0" eb="2">
      <t>ガンカ</t>
    </rPh>
    <phoneticPr fontId="5"/>
  </si>
  <si>
    <t>耳鼻咽喉科</t>
    <rPh sb="0" eb="2">
      <t>ジビ</t>
    </rPh>
    <rPh sb="2" eb="5">
      <t>インコウカ</t>
    </rPh>
    <phoneticPr fontId="5"/>
  </si>
  <si>
    <t>放射線科</t>
    <rPh sb="0" eb="3">
      <t>ホウシャセン</t>
    </rPh>
    <rPh sb="3" eb="4">
      <t>カ</t>
    </rPh>
    <phoneticPr fontId="5"/>
  </si>
  <si>
    <t>救急診療部門</t>
    <rPh sb="0" eb="2">
      <t>キュウキュウ</t>
    </rPh>
    <rPh sb="2" eb="4">
      <t>シンリョウ</t>
    </rPh>
    <rPh sb="4" eb="6">
      <t>ブモン</t>
    </rPh>
    <phoneticPr fontId="5"/>
  </si>
  <si>
    <t>総合診療部門</t>
    <rPh sb="0" eb="2">
      <t>ソウゴウ</t>
    </rPh>
    <rPh sb="2" eb="4">
      <t>シンリョウ</t>
    </rPh>
    <rPh sb="4" eb="6">
      <t>ブモン</t>
    </rPh>
    <phoneticPr fontId="5"/>
  </si>
  <si>
    <t>在宅医療部門</t>
    <rPh sb="0" eb="2">
      <t>ザイタク</t>
    </rPh>
    <rPh sb="2" eb="4">
      <t>イリョウ</t>
    </rPh>
    <rPh sb="4" eb="6">
      <t>ブモン</t>
    </rPh>
    <phoneticPr fontId="5"/>
  </si>
  <si>
    <t>病歴管理室</t>
    <rPh sb="0" eb="2">
      <t>ビョウレキ</t>
    </rPh>
    <rPh sb="2" eb="5">
      <t>カンリシツ</t>
    </rPh>
    <phoneticPr fontId="5"/>
  </si>
  <si>
    <t>診察室・
処置室</t>
    <rPh sb="0" eb="3">
      <t>シンサツシツ</t>
    </rPh>
    <rPh sb="5" eb="7">
      <t>ショチ</t>
    </rPh>
    <rPh sb="7" eb="8">
      <t>シツ</t>
    </rPh>
    <phoneticPr fontId="5"/>
  </si>
  <si>
    <t>総合外来
診察室</t>
    <rPh sb="0" eb="2">
      <t>ソウゴウ</t>
    </rPh>
    <rPh sb="2" eb="4">
      <t>ガイライ</t>
    </rPh>
    <rPh sb="5" eb="8">
      <t>シンサツシツ</t>
    </rPh>
    <phoneticPr fontId="5"/>
  </si>
  <si>
    <t>在宅医療
指導管理室</t>
    <rPh sb="0" eb="2">
      <t>ザイタク</t>
    </rPh>
    <rPh sb="2" eb="4">
      <t>イリョウ</t>
    </rPh>
    <rPh sb="5" eb="7">
      <t>シドウ</t>
    </rPh>
    <rPh sb="7" eb="10">
      <t>カンリシツ</t>
    </rPh>
    <phoneticPr fontId="5"/>
  </si>
  <si>
    <t>３．臨床研修の実施状況</t>
    <rPh sb="2" eb="4">
      <t>リンショウ</t>
    </rPh>
    <rPh sb="4" eb="6">
      <t>ケンシュウ</t>
    </rPh>
    <rPh sb="7" eb="9">
      <t>ジッシ</t>
    </rPh>
    <rPh sb="9" eb="11">
      <t>ジョウキョウ</t>
    </rPh>
    <phoneticPr fontId="5"/>
  </si>
  <si>
    <t>診療部門／診療科</t>
    <rPh sb="0" eb="2">
      <t>シンリョウ</t>
    </rPh>
    <rPh sb="2" eb="4">
      <t>ブモン</t>
    </rPh>
    <rPh sb="5" eb="8">
      <t>シンリョウカ</t>
    </rPh>
    <phoneticPr fontId="5"/>
  </si>
  <si>
    <t>　内科</t>
    <rPh sb="1" eb="3">
      <t>ナイカ</t>
    </rPh>
    <phoneticPr fontId="5"/>
  </si>
  <si>
    <t>　診療部門</t>
    <rPh sb="1" eb="3">
      <t>シンリョウ</t>
    </rPh>
    <rPh sb="3" eb="5">
      <t>ブモン</t>
    </rPh>
    <phoneticPr fontId="5"/>
  </si>
  <si>
    <t>　救急診療部門</t>
    <rPh sb="1" eb="3">
      <t>キュウキュウ</t>
    </rPh>
    <rPh sb="3" eb="5">
      <t>シンリョウ</t>
    </rPh>
    <rPh sb="5" eb="7">
      <t>ブモン</t>
    </rPh>
    <phoneticPr fontId="5"/>
  </si>
  <si>
    <t>　総合診療部門</t>
    <rPh sb="1" eb="3">
      <t>ソウゴウ</t>
    </rPh>
    <rPh sb="3" eb="5">
      <t>シンリョウ</t>
    </rPh>
    <rPh sb="5" eb="7">
      <t>ブモン</t>
    </rPh>
    <phoneticPr fontId="5"/>
  </si>
  <si>
    <t>　在宅医療部門</t>
    <rPh sb="1" eb="3">
      <t>ザイタク</t>
    </rPh>
    <rPh sb="3" eb="5">
      <t>イリョウ</t>
    </rPh>
    <rPh sb="5" eb="7">
      <t>ブモン</t>
    </rPh>
    <phoneticPr fontId="5"/>
  </si>
  <si>
    <t>様式３－６</t>
    <rPh sb="0" eb="2">
      <t>ヨウシキ</t>
    </rPh>
    <phoneticPr fontId="5"/>
  </si>
  <si>
    <t>（６）へき地医療拠点病院施設整備事業</t>
    <rPh sb="5" eb="6">
      <t>チ</t>
    </rPh>
    <rPh sb="6" eb="8">
      <t>イリョウ</t>
    </rPh>
    <rPh sb="8" eb="10">
      <t>キョテン</t>
    </rPh>
    <rPh sb="10" eb="12">
      <t>ビョウイン</t>
    </rPh>
    <rPh sb="12" eb="14">
      <t>シセツ</t>
    </rPh>
    <rPh sb="14" eb="16">
      <t>セイビ</t>
    </rPh>
    <rPh sb="16" eb="18">
      <t>ジギョウ</t>
    </rPh>
    <phoneticPr fontId="5"/>
  </si>
  <si>
    <t>医師住宅
（今回整備○戸）</t>
    <rPh sb="0" eb="2">
      <t>イシ</t>
    </rPh>
    <rPh sb="2" eb="4">
      <t>ジュウタク</t>
    </rPh>
    <rPh sb="6" eb="8">
      <t>コンカイ</t>
    </rPh>
    <rPh sb="8" eb="10">
      <t>セイビ</t>
    </rPh>
    <rPh sb="11" eb="12">
      <t>コ</t>
    </rPh>
    <phoneticPr fontId="5"/>
  </si>
  <si>
    <t>検査部門</t>
    <rPh sb="0" eb="2">
      <t>ケンサ</t>
    </rPh>
    <rPh sb="2" eb="4">
      <t>ブモン</t>
    </rPh>
    <phoneticPr fontId="5"/>
  </si>
  <si>
    <t>放射線部門</t>
    <rPh sb="0" eb="3">
      <t>ホウシャセン</t>
    </rPh>
    <rPh sb="3" eb="5">
      <t>ブモン</t>
    </rPh>
    <phoneticPr fontId="5"/>
  </si>
  <si>
    <t>手術部門</t>
    <rPh sb="0" eb="2">
      <t>シュジュツ</t>
    </rPh>
    <rPh sb="2" eb="4">
      <t>ブモン</t>
    </rPh>
    <phoneticPr fontId="5"/>
  </si>
  <si>
    <t>病室</t>
    <rPh sb="0" eb="2">
      <t>ビョウシツ</t>
    </rPh>
    <phoneticPr fontId="5"/>
  </si>
  <si>
    <t>記録室</t>
    <rPh sb="0" eb="3">
      <t>キロクシツ</t>
    </rPh>
    <phoneticPr fontId="5"/>
  </si>
  <si>
    <t>患者食堂</t>
    <rPh sb="0" eb="2">
      <t>カンジャ</t>
    </rPh>
    <rPh sb="2" eb="4">
      <t>ショクドウ</t>
    </rPh>
    <phoneticPr fontId="5"/>
  </si>
  <si>
    <t>４．実施要綱への適合状況等</t>
    <rPh sb="2" eb="4">
      <t>ジッシ</t>
    </rPh>
    <rPh sb="4" eb="6">
      <t>ヨウコウ</t>
    </rPh>
    <rPh sb="8" eb="10">
      <t>テキゴウ</t>
    </rPh>
    <rPh sb="10" eb="12">
      <t>ジョウキョウ</t>
    </rPh>
    <rPh sb="12" eb="13">
      <t>トウ</t>
    </rPh>
    <phoneticPr fontId="5"/>
  </si>
  <si>
    <t>へき地医療拠点病院としての医療活動</t>
    <rPh sb="2" eb="3">
      <t>チ</t>
    </rPh>
    <rPh sb="3" eb="5">
      <t>イリョウ</t>
    </rPh>
    <rPh sb="5" eb="7">
      <t>キョテン</t>
    </rPh>
    <rPh sb="7" eb="9">
      <t>ビョウイン</t>
    </rPh>
    <rPh sb="13" eb="15">
      <t>イリョウ</t>
    </rPh>
    <rPh sb="15" eb="17">
      <t>カツドウ</t>
    </rPh>
    <phoneticPr fontId="5"/>
  </si>
  <si>
    <t>（１）へき地医療拠点病院指定年度</t>
    <rPh sb="5" eb="6">
      <t>チ</t>
    </rPh>
    <rPh sb="6" eb="8">
      <t>イリョウ</t>
    </rPh>
    <rPh sb="8" eb="10">
      <t>キョテン</t>
    </rPh>
    <rPh sb="10" eb="12">
      <t>ビョウイン</t>
    </rPh>
    <rPh sb="12" eb="14">
      <t>シテイ</t>
    </rPh>
    <rPh sb="14" eb="16">
      <t>ネンド</t>
    </rPh>
    <phoneticPr fontId="5"/>
  </si>
  <si>
    <t>（２）へき地医療活動開始予定時期</t>
    <rPh sb="5" eb="6">
      <t>チ</t>
    </rPh>
    <rPh sb="6" eb="8">
      <t>イリョウ</t>
    </rPh>
    <rPh sb="8" eb="10">
      <t>カツドウ</t>
    </rPh>
    <rPh sb="10" eb="12">
      <t>カイシ</t>
    </rPh>
    <rPh sb="12" eb="14">
      <t>ヨテイ</t>
    </rPh>
    <rPh sb="14" eb="16">
      <t>ジキ</t>
    </rPh>
    <phoneticPr fontId="5"/>
  </si>
  <si>
    <t>（３）へき地医療活動内容</t>
    <rPh sb="5" eb="6">
      <t>チ</t>
    </rPh>
    <rPh sb="6" eb="8">
      <t>イリョウ</t>
    </rPh>
    <rPh sb="8" eb="10">
      <t>カツドウ</t>
    </rPh>
    <rPh sb="10" eb="12">
      <t>ナイヨウ</t>
    </rPh>
    <phoneticPr fontId="5"/>
  </si>
  <si>
    <t>遠隔医療の実施</t>
    <rPh sb="0" eb="2">
      <t>エンカク</t>
    </rPh>
    <rPh sb="2" eb="4">
      <t>イリョウ</t>
    </rPh>
    <rPh sb="5" eb="7">
      <t>ジッシ</t>
    </rPh>
    <phoneticPr fontId="5"/>
  </si>
  <si>
    <t>無医地区等</t>
    <rPh sb="0" eb="4">
      <t>ムイチク</t>
    </rPh>
    <rPh sb="4" eb="5">
      <t>トウ</t>
    </rPh>
    <phoneticPr fontId="5"/>
  </si>
  <si>
    <t>か所</t>
    <rPh sb="1" eb="2">
      <t>ショ</t>
    </rPh>
    <phoneticPr fontId="5"/>
  </si>
  <si>
    <t>巡回診療（年度）</t>
    <rPh sb="0" eb="2">
      <t>ジュンカイ</t>
    </rPh>
    <rPh sb="2" eb="4">
      <t>シンリョウ</t>
    </rPh>
    <rPh sb="5" eb="7">
      <t>ネンド</t>
    </rPh>
    <phoneticPr fontId="5"/>
  </si>
  <si>
    <t>医師派遣（年度）</t>
    <rPh sb="0" eb="2">
      <t>イシ</t>
    </rPh>
    <rPh sb="2" eb="4">
      <t>ハケン</t>
    </rPh>
    <rPh sb="5" eb="7">
      <t>ネンド</t>
    </rPh>
    <phoneticPr fontId="5"/>
  </si>
  <si>
    <t>日（　年度実績）</t>
    <rPh sb="0" eb="1">
      <t>ニチ</t>
    </rPh>
    <rPh sb="3" eb="4">
      <t>ネン</t>
    </rPh>
    <rPh sb="4" eb="5">
      <t>ド</t>
    </rPh>
    <rPh sb="5" eb="7">
      <t>ジッセキ</t>
    </rPh>
    <phoneticPr fontId="5"/>
  </si>
  <si>
    <t>診療所</t>
    <rPh sb="0" eb="3">
      <t>シンリョウジョ</t>
    </rPh>
    <phoneticPr fontId="5"/>
  </si>
  <si>
    <t>年度</t>
    <rPh sb="0" eb="2">
      <t>ネンド</t>
    </rPh>
    <phoneticPr fontId="5"/>
  </si>
  <si>
    <t>　年　　月</t>
    <rPh sb="1" eb="2">
      <t>ネン</t>
    </rPh>
    <rPh sb="4" eb="5">
      <t>ツキ</t>
    </rPh>
    <phoneticPr fontId="5"/>
  </si>
  <si>
    <t>様式３－７</t>
    <rPh sb="0" eb="2">
      <t>ヨウシキ</t>
    </rPh>
    <phoneticPr fontId="5"/>
  </si>
  <si>
    <t>（７）医師臨床研修病院研修医環境整備事業</t>
    <rPh sb="3" eb="5">
      <t>イシ</t>
    </rPh>
    <rPh sb="5" eb="7">
      <t>リンショウ</t>
    </rPh>
    <rPh sb="7" eb="9">
      <t>ケンシュウ</t>
    </rPh>
    <rPh sb="9" eb="11">
      <t>ビョウイン</t>
    </rPh>
    <rPh sb="11" eb="14">
      <t>ケンシュウイ</t>
    </rPh>
    <rPh sb="14" eb="16">
      <t>カンキョウ</t>
    </rPh>
    <rPh sb="16" eb="18">
      <t>セイビ</t>
    </rPh>
    <rPh sb="18" eb="20">
      <t>ジギョウ</t>
    </rPh>
    <phoneticPr fontId="5"/>
  </si>
  <si>
    <t>３．宿舎利用状況</t>
    <rPh sb="2" eb="4">
      <t>シュクシャ</t>
    </rPh>
    <rPh sb="4" eb="6">
      <t>リヨウ</t>
    </rPh>
    <rPh sb="6" eb="8">
      <t>ジョウキョウ</t>
    </rPh>
    <phoneticPr fontId="5"/>
  </si>
  <si>
    <t>（８）離島等患者宿泊施設施設整備事業</t>
    <rPh sb="3" eb="5">
      <t>リトウ</t>
    </rPh>
    <rPh sb="5" eb="6">
      <t>トウ</t>
    </rPh>
    <rPh sb="6" eb="8">
      <t>カンジャ</t>
    </rPh>
    <rPh sb="8" eb="10">
      <t>シュクハク</t>
    </rPh>
    <rPh sb="10" eb="12">
      <t>シセツ</t>
    </rPh>
    <rPh sb="12" eb="14">
      <t>シセツ</t>
    </rPh>
    <rPh sb="14" eb="16">
      <t>セイビ</t>
    </rPh>
    <rPh sb="16" eb="18">
      <t>ジギョウ</t>
    </rPh>
    <phoneticPr fontId="5"/>
  </si>
  <si>
    <t>様式３－８</t>
    <rPh sb="0" eb="2">
      <t>ヨウシキ</t>
    </rPh>
    <phoneticPr fontId="5"/>
  </si>
  <si>
    <t>宿泊施設名</t>
    <rPh sb="0" eb="2">
      <t>シュクハク</t>
    </rPh>
    <rPh sb="2" eb="4">
      <t>シセツ</t>
    </rPh>
    <rPh sb="4" eb="5">
      <t>メイ</t>
    </rPh>
    <phoneticPr fontId="5"/>
  </si>
  <si>
    <t>設置主体</t>
    <rPh sb="0" eb="2">
      <t>セッチ</t>
    </rPh>
    <rPh sb="2" eb="4">
      <t>シュタイ</t>
    </rPh>
    <phoneticPr fontId="5"/>
  </si>
  <si>
    <t>宿泊を要する医療機関名</t>
    <rPh sb="0" eb="2">
      <t>シュクハク</t>
    </rPh>
    <rPh sb="3" eb="4">
      <t>ヨウ</t>
    </rPh>
    <rPh sb="6" eb="8">
      <t>イリョウ</t>
    </rPh>
    <rPh sb="8" eb="10">
      <t>キカン</t>
    </rPh>
    <rPh sb="10" eb="11">
      <t>メイ</t>
    </rPh>
    <phoneticPr fontId="5"/>
  </si>
  <si>
    <t>開設者</t>
    <rPh sb="0" eb="3">
      <t>カイセツシャ</t>
    </rPh>
    <phoneticPr fontId="5"/>
  </si>
  <si>
    <t>設置主体</t>
    <rPh sb="0" eb="2">
      <t>セッチ</t>
    </rPh>
    <rPh sb="2" eb="4">
      <t>シュタイ</t>
    </rPh>
    <phoneticPr fontId="5"/>
  </si>
  <si>
    <t>01 独立行政法人</t>
    <rPh sb="3" eb="5">
      <t>ドクリツ</t>
    </rPh>
    <rPh sb="5" eb="7">
      <t>ギョウセイ</t>
    </rPh>
    <rPh sb="7" eb="9">
      <t>ホウジン</t>
    </rPh>
    <phoneticPr fontId="5"/>
  </si>
  <si>
    <t>02 国立大学法人</t>
    <rPh sb="3" eb="5">
      <t>コクリツ</t>
    </rPh>
    <rPh sb="5" eb="7">
      <t>ダイガク</t>
    </rPh>
    <rPh sb="7" eb="9">
      <t>ホウジン</t>
    </rPh>
    <phoneticPr fontId="5"/>
  </si>
  <si>
    <t>03 国立研究開発法人</t>
    <rPh sb="3" eb="5">
      <t>コクリツ</t>
    </rPh>
    <rPh sb="5" eb="7">
      <t>ケンキュウ</t>
    </rPh>
    <rPh sb="7" eb="9">
      <t>カイハツ</t>
    </rPh>
    <rPh sb="9" eb="11">
      <t>ホウジン</t>
    </rPh>
    <phoneticPr fontId="5"/>
  </si>
  <si>
    <t>04 都道府県</t>
    <rPh sb="3" eb="7">
      <t>トドウフケン</t>
    </rPh>
    <phoneticPr fontId="5"/>
  </si>
  <si>
    <t>05 市町村</t>
    <rPh sb="3" eb="6">
      <t>シチョウソン</t>
    </rPh>
    <phoneticPr fontId="5"/>
  </si>
  <si>
    <t>06 地方独立行政法人</t>
    <rPh sb="3" eb="5">
      <t>チホウ</t>
    </rPh>
    <rPh sb="5" eb="7">
      <t>ドクリツ</t>
    </rPh>
    <rPh sb="7" eb="9">
      <t>ギョウセイ</t>
    </rPh>
    <rPh sb="9" eb="11">
      <t>ホウジン</t>
    </rPh>
    <phoneticPr fontId="5"/>
  </si>
  <si>
    <t>07 日本赤十字社</t>
    <rPh sb="3" eb="5">
      <t>ニホン</t>
    </rPh>
    <rPh sb="5" eb="9">
      <t>セキジュウジシャ</t>
    </rPh>
    <phoneticPr fontId="5"/>
  </si>
  <si>
    <t>08 済生会</t>
    <rPh sb="3" eb="6">
      <t>サイセイカイ</t>
    </rPh>
    <phoneticPr fontId="5"/>
  </si>
  <si>
    <t>09 北海道社会事業協会</t>
    <rPh sb="3" eb="6">
      <t>ホッカイドウ</t>
    </rPh>
    <rPh sb="6" eb="8">
      <t>シャカイ</t>
    </rPh>
    <rPh sb="8" eb="10">
      <t>ジギョウ</t>
    </rPh>
    <rPh sb="10" eb="12">
      <t>キョウカイ</t>
    </rPh>
    <phoneticPr fontId="5"/>
  </si>
  <si>
    <t>10 厚生連</t>
    <rPh sb="3" eb="6">
      <t>コウセイレン</t>
    </rPh>
    <phoneticPr fontId="5"/>
  </si>
  <si>
    <t>11 国民健康保険団体連合会</t>
    <rPh sb="3" eb="5">
      <t>コクミン</t>
    </rPh>
    <rPh sb="5" eb="7">
      <t>ケンコウ</t>
    </rPh>
    <rPh sb="7" eb="9">
      <t>ホケン</t>
    </rPh>
    <rPh sb="9" eb="11">
      <t>ダンタイ</t>
    </rPh>
    <rPh sb="11" eb="14">
      <t>レンゴウカイ</t>
    </rPh>
    <phoneticPr fontId="5"/>
  </si>
  <si>
    <t>12 健康保険組合及びその連合会</t>
    <rPh sb="3" eb="5">
      <t>ケンコウ</t>
    </rPh>
    <rPh sb="5" eb="7">
      <t>ホケン</t>
    </rPh>
    <rPh sb="7" eb="9">
      <t>クミアイ</t>
    </rPh>
    <rPh sb="9" eb="10">
      <t>オヨ</t>
    </rPh>
    <rPh sb="13" eb="16">
      <t>レンゴウカイ</t>
    </rPh>
    <phoneticPr fontId="5"/>
  </si>
  <si>
    <t>13 共済組合及びその連合会</t>
    <rPh sb="3" eb="5">
      <t>キョウサイ</t>
    </rPh>
    <rPh sb="5" eb="7">
      <t>クミアイ</t>
    </rPh>
    <rPh sb="7" eb="8">
      <t>オヨ</t>
    </rPh>
    <rPh sb="11" eb="14">
      <t>レンゴウカイ</t>
    </rPh>
    <phoneticPr fontId="5"/>
  </si>
  <si>
    <t>14 国民健康保険組合</t>
    <rPh sb="3" eb="5">
      <t>コクミン</t>
    </rPh>
    <rPh sb="5" eb="7">
      <t>ケンコウ</t>
    </rPh>
    <rPh sb="7" eb="9">
      <t>ホケン</t>
    </rPh>
    <rPh sb="9" eb="11">
      <t>クミアイ</t>
    </rPh>
    <phoneticPr fontId="5"/>
  </si>
  <si>
    <t>15 公益法人</t>
    <rPh sb="3" eb="5">
      <t>コウエキ</t>
    </rPh>
    <rPh sb="5" eb="7">
      <t>ホウジン</t>
    </rPh>
    <phoneticPr fontId="5"/>
  </si>
  <si>
    <t>16 医療法人</t>
    <rPh sb="3" eb="5">
      <t>イリョウ</t>
    </rPh>
    <rPh sb="5" eb="7">
      <t>ホウジン</t>
    </rPh>
    <phoneticPr fontId="5"/>
  </si>
  <si>
    <t>17 私立学校法人</t>
    <rPh sb="3" eb="5">
      <t>シリツ</t>
    </rPh>
    <rPh sb="5" eb="7">
      <t>ガッコウ</t>
    </rPh>
    <rPh sb="7" eb="9">
      <t>ホウジン</t>
    </rPh>
    <phoneticPr fontId="5"/>
  </si>
  <si>
    <t>18 社会福祉法人</t>
    <rPh sb="3" eb="5">
      <t>シャカイ</t>
    </rPh>
    <rPh sb="5" eb="7">
      <t>フクシ</t>
    </rPh>
    <rPh sb="7" eb="9">
      <t>ホウジン</t>
    </rPh>
    <phoneticPr fontId="5"/>
  </si>
  <si>
    <t>19 医療生協</t>
    <rPh sb="3" eb="5">
      <t>イリョウ</t>
    </rPh>
    <rPh sb="5" eb="7">
      <t>セイキョウ</t>
    </rPh>
    <phoneticPr fontId="5"/>
  </si>
  <si>
    <t>20 会社</t>
    <rPh sb="3" eb="5">
      <t>カイシャ</t>
    </rPh>
    <phoneticPr fontId="5"/>
  </si>
  <si>
    <t>21 その他の法人</t>
    <rPh sb="5" eb="6">
      <t>タ</t>
    </rPh>
    <rPh sb="7" eb="9">
      <t>ホウジン</t>
    </rPh>
    <phoneticPr fontId="5"/>
  </si>
  <si>
    <t>22 個人</t>
    <rPh sb="3" eb="5">
      <t>コジン</t>
    </rPh>
    <phoneticPr fontId="5"/>
  </si>
  <si>
    <t>「それ以外の場所」を選択した場合</t>
    <rPh sb="3" eb="5">
      <t>イガイ</t>
    </rPh>
    <rPh sb="6" eb="8">
      <t>バショ</t>
    </rPh>
    <rPh sb="10" eb="12">
      <t>センタク</t>
    </rPh>
    <rPh sb="14" eb="16">
      <t>バアイ</t>
    </rPh>
    <phoneticPr fontId="5"/>
  </si>
  <si>
    <t>病院からの距離（ｍ）</t>
    <rPh sb="5" eb="7">
      <t>キョリ</t>
    </rPh>
    <phoneticPr fontId="5"/>
  </si>
  <si>
    <t>設置理由</t>
    <rPh sb="0" eb="2">
      <t>セッチ</t>
    </rPh>
    <rPh sb="2" eb="4">
      <t>リユウ</t>
    </rPh>
    <phoneticPr fontId="5"/>
  </si>
  <si>
    <t>　　　○台風や降雪等、気象条件等により比較的容易に交通網が寸断されてしまうおそれがある場合（状況等を具体的に記載）</t>
    <rPh sb="4" eb="6">
      <t>タイフウ</t>
    </rPh>
    <rPh sb="7" eb="9">
      <t>コウセツ</t>
    </rPh>
    <rPh sb="9" eb="10">
      <t>トウ</t>
    </rPh>
    <rPh sb="11" eb="13">
      <t>キショウ</t>
    </rPh>
    <rPh sb="13" eb="15">
      <t>ジョウケン</t>
    </rPh>
    <rPh sb="15" eb="16">
      <t>トウ</t>
    </rPh>
    <rPh sb="19" eb="22">
      <t>ヒカクテキ</t>
    </rPh>
    <rPh sb="22" eb="24">
      <t>ヨウイ</t>
    </rPh>
    <rPh sb="25" eb="28">
      <t>コウツウモウ</t>
    </rPh>
    <rPh sb="29" eb="31">
      <t>スンダン</t>
    </rPh>
    <rPh sb="43" eb="45">
      <t>バアイ</t>
    </rPh>
    <rPh sb="46" eb="48">
      <t>ジョウキョウ</t>
    </rPh>
    <rPh sb="48" eb="49">
      <t>トウ</t>
    </rPh>
    <rPh sb="50" eb="53">
      <t>グタイテキ</t>
    </rPh>
    <rPh sb="54" eb="56">
      <t>キサイ</t>
    </rPh>
    <phoneticPr fontId="5"/>
  </si>
  <si>
    <t>　　　○特定の診療科が存在せず、一定水準の医療を受けるために必要な医療機関まで相当の時間を要し、容易に当該医療機関を利用できない
　　　　 地域として都道府県知事が判断した場合（その診療科にふれつつ具体的に記載）</t>
    <rPh sb="4" eb="6">
      <t>トクテイ</t>
    </rPh>
    <rPh sb="7" eb="10">
      <t>シンリョウカ</t>
    </rPh>
    <rPh sb="11" eb="13">
      <t>ソンザイ</t>
    </rPh>
    <rPh sb="16" eb="18">
      <t>イッテイ</t>
    </rPh>
    <rPh sb="18" eb="20">
      <t>スイジュン</t>
    </rPh>
    <rPh sb="21" eb="23">
      <t>イリョウ</t>
    </rPh>
    <rPh sb="24" eb="25">
      <t>ウ</t>
    </rPh>
    <rPh sb="30" eb="32">
      <t>ヒツヨウ</t>
    </rPh>
    <rPh sb="33" eb="35">
      <t>イリョウ</t>
    </rPh>
    <rPh sb="35" eb="37">
      <t>キカン</t>
    </rPh>
    <rPh sb="39" eb="41">
      <t>ソウトウ</t>
    </rPh>
    <rPh sb="42" eb="44">
      <t>ジカン</t>
    </rPh>
    <rPh sb="45" eb="46">
      <t>ヨウ</t>
    </rPh>
    <rPh sb="48" eb="50">
      <t>ヨウイ</t>
    </rPh>
    <rPh sb="51" eb="53">
      <t>トウガイ</t>
    </rPh>
    <rPh sb="53" eb="55">
      <t>イリョウ</t>
    </rPh>
    <rPh sb="55" eb="57">
      <t>キカン</t>
    </rPh>
    <rPh sb="58" eb="60">
      <t>リヨウ</t>
    </rPh>
    <rPh sb="70" eb="72">
      <t>チイキ</t>
    </rPh>
    <rPh sb="75" eb="79">
      <t>トドウフケン</t>
    </rPh>
    <rPh sb="79" eb="81">
      <t>チジ</t>
    </rPh>
    <rPh sb="82" eb="84">
      <t>ハンダン</t>
    </rPh>
    <rPh sb="86" eb="88">
      <t>バアイ</t>
    </rPh>
    <rPh sb="91" eb="94">
      <t>シンリョウカ</t>
    </rPh>
    <rPh sb="99" eb="102">
      <t>グタイテキ</t>
    </rPh>
    <rPh sb="103" eb="105">
      <t>キサイ</t>
    </rPh>
    <phoneticPr fontId="5"/>
  </si>
  <si>
    <t>予定宿泊料（１泊あたり（円））</t>
    <rPh sb="0" eb="2">
      <t>ヨテイ</t>
    </rPh>
    <rPh sb="2" eb="5">
      <t>シュクハクリョウ</t>
    </rPh>
    <phoneticPr fontId="5"/>
  </si>
  <si>
    <t>個室
（今回整備
○部屋）</t>
    <rPh sb="0" eb="2">
      <t>コシツ</t>
    </rPh>
    <rPh sb="10" eb="12">
      <t>ヘヤ</t>
    </rPh>
    <phoneticPr fontId="5"/>
  </si>
  <si>
    <t>うち浴室</t>
    <rPh sb="2" eb="4">
      <t>ヨクシツ</t>
    </rPh>
    <phoneticPr fontId="5"/>
  </si>
  <si>
    <t>共同浴室</t>
    <rPh sb="0" eb="2">
      <t>キョウドウ</t>
    </rPh>
    <rPh sb="2" eb="4">
      <t>ヨクシツ</t>
    </rPh>
    <phoneticPr fontId="5"/>
  </si>
  <si>
    <t>宿泊しての通院又は入院が必要な理由（いずれか必須）</t>
    <rPh sb="0" eb="2">
      <t>シュクハク</t>
    </rPh>
    <rPh sb="5" eb="7">
      <t>ツウイン</t>
    </rPh>
    <rPh sb="7" eb="8">
      <t>マタ</t>
    </rPh>
    <rPh sb="9" eb="11">
      <t>ニュウイン</t>
    </rPh>
    <rPh sb="12" eb="14">
      <t>ヒツヨウ</t>
    </rPh>
    <rPh sb="15" eb="17">
      <t>リユウ</t>
    </rPh>
    <rPh sb="22" eb="24">
      <t>ヒッス</t>
    </rPh>
    <phoneticPr fontId="5"/>
  </si>
  <si>
    <t>様式３－９</t>
    <rPh sb="0" eb="2">
      <t>ヨウシキ</t>
    </rPh>
    <phoneticPr fontId="5"/>
  </si>
  <si>
    <t>（９）産科医療機関施設整備事業</t>
    <rPh sb="3" eb="5">
      <t>サンカ</t>
    </rPh>
    <rPh sb="5" eb="7">
      <t>イリョウ</t>
    </rPh>
    <rPh sb="7" eb="9">
      <t>キカン</t>
    </rPh>
    <rPh sb="9" eb="11">
      <t>シセツ</t>
    </rPh>
    <rPh sb="11" eb="13">
      <t>セイビ</t>
    </rPh>
    <rPh sb="13" eb="15">
      <t>ジギョウ</t>
    </rPh>
    <phoneticPr fontId="5"/>
  </si>
  <si>
    <t>居室部門の面積</t>
    <rPh sb="0" eb="2">
      <t>キョシツ</t>
    </rPh>
    <rPh sb="2" eb="4">
      <t>ブモン</t>
    </rPh>
    <rPh sb="5" eb="7">
      <t>メンセキ</t>
    </rPh>
    <phoneticPr fontId="5"/>
  </si>
  <si>
    <t>共同部門の面積</t>
    <rPh sb="0" eb="2">
      <t>キョウドウ</t>
    </rPh>
    <rPh sb="2" eb="4">
      <t>ブモン</t>
    </rPh>
    <rPh sb="5" eb="7">
      <t>メンセキ</t>
    </rPh>
    <phoneticPr fontId="5"/>
  </si>
  <si>
    <t>研修部門の面積</t>
    <rPh sb="0" eb="2">
      <t>ケンシュウ</t>
    </rPh>
    <rPh sb="2" eb="4">
      <t>ブモン</t>
    </rPh>
    <rPh sb="5" eb="7">
      <t>メンセキ</t>
    </rPh>
    <phoneticPr fontId="5"/>
  </si>
  <si>
    <t>図書・視聴覚部門の面積</t>
    <rPh sb="0" eb="2">
      <t>トショ</t>
    </rPh>
    <rPh sb="3" eb="6">
      <t>シチョウカク</t>
    </rPh>
    <rPh sb="6" eb="8">
      <t>ブモン</t>
    </rPh>
    <rPh sb="9" eb="11">
      <t>メンセキ</t>
    </rPh>
    <phoneticPr fontId="5"/>
  </si>
  <si>
    <t>管理部門の面積</t>
    <rPh sb="0" eb="2">
      <t>カンリ</t>
    </rPh>
    <rPh sb="2" eb="4">
      <t>ブモン</t>
    </rPh>
    <rPh sb="5" eb="7">
      <t>メンセキ</t>
    </rPh>
    <phoneticPr fontId="5"/>
  </si>
  <si>
    <t>外来診療部門の面積</t>
    <rPh sb="0" eb="2">
      <t>ガイライ</t>
    </rPh>
    <rPh sb="2" eb="4">
      <t>シンリョウ</t>
    </rPh>
    <rPh sb="4" eb="6">
      <t>ブモン</t>
    </rPh>
    <rPh sb="7" eb="9">
      <t>メンセキ</t>
    </rPh>
    <phoneticPr fontId="5"/>
  </si>
  <si>
    <t>診療部門の面積</t>
    <rPh sb="0" eb="2">
      <t>シンリョウ</t>
    </rPh>
    <rPh sb="2" eb="4">
      <t>ブモン</t>
    </rPh>
    <rPh sb="5" eb="7">
      <t>メンセキ</t>
    </rPh>
    <phoneticPr fontId="5"/>
  </si>
  <si>
    <t>病棟部門の面積</t>
    <rPh sb="0" eb="2">
      <t>ビョウトウ</t>
    </rPh>
    <rPh sb="2" eb="4">
      <t>ブモン</t>
    </rPh>
    <rPh sb="5" eb="7">
      <t>メンセキ</t>
    </rPh>
    <phoneticPr fontId="5"/>
  </si>
  <si>
    <t>分娩室</t>
    <rPh sb="0" eb="3">
      <t>ブンベンシツ</t>
    </rPh>
    <phoneticPr fontId="5"/>
  </si>
  <si>
    <t>宿泊部門の面積</t>
    <rPh sb="0" eb="2">
      <t>シュクハク</t>
    </rPh>
    <rPh sb="2" eb="4">
      <t>ブモン</t>
    </rPh>
    <rPh sb="5" eb="7">
      <t>メンセキ</t>
    </rPh>
    <phoneticPr fontId="5"/>
  </si>
  <si>
    <t>居室</t>
    <rPh sb="0" eb="2">
      <t>キョシツ</t>
    </rPh>
    <phoneticPr fontId="5"/>
  </si>
  <si>
    <t>（整備前）</t>
    <rPh sb="1" eb="3">
      <t>セイビ</t>
    </rPh>
    <rPh sb="3" eb="4">
      <t>マエ</t>
    </rPh>
    <phoneticPr fontId="5"/>
  </si>
  <si>
    <t>（整備後）</t>
    <rPh sb="1" eb="3">
      <t>セイビ</t>
    </rPh>
    <rPh sb="3" eb="4">
      <t>ゴ</t>
    </rPh>
    <phoneticPr fontId="5"/>
  </si>
  <si>
    <t>（今回整備）</t>
    <rPh sb="1" eb="3">
      <t>コンカイ</t>
    </rPh>
    <rPh sb="3" eb="5">
      <t>セイビ</t>
    </rPh>
    <phoneticPr fontId="5"/>
  </si>
  <si>
    <t>居室数（室）</t>
    <rPh sb="0" eb="2">
      <t>キョシツ</t>
    </rPh>
    <rPh sb="2" eb="3">
      <t>スウ</t>
    </rPh>
    <rPh sb="4" eb="5">
      <t>シツ</t>
    </rPh>
    <phoneticPr fontId="5"/>
  </si>
  <si>
    <t>分娩取扱期間（計画年度）</t>
    <rPh sb="0" eb="2">
      <t>ブンベン</t>
    </rPh>
    <rPh sb="2" eb="4">
      <t>トリアツカイ</t>
    </rPh>
    <rPh sb="4" eb="6">
      <t>キカン</t>
    </rPh>
    <rPh sb="7" eb="9">
      <t>ケイカク</t>
    </rPh>
    <rPh sb="9" eb="11">
      <t>ネンド</t>
    </rPh>
    <phoneticPr fontId="5"/>
  </si>
  <si>
    <t>所在する地域</t>
    <rPh sb="0" eb="2">
      <t>ショザイ</t>
    </rPh>
    <rPh sb="4" eb="6">
      <t>チイキ</t>
    </rPh>
    <phoneticPr fontId="5"/>
  </si>
  <si>
    <t>（ア）離島振興法 第2条第1項の指定地域</t>
    <rPh sb="3" eb="5">
      <t>リトウ</t>
    </rPh>
    <rPh sb="5" eb="8">
      <t>シンコウホウ</t>
    </rPh>
    <phoneticPr fontId="5"/>
  </si>
  <si>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5"/>
  </si>
  <si>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5"/>
  </si>
  <si>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5"/>
  </si>
  <si>
    <t>「イ」を選択した場合、該当する地域</t>
    <rPh sb="4" eb="6">
      <t>センタク</t>
    </rPh>
    <rPh sb="8" eb="10">
      <t>バアイ</t>
    </rPh>
    <rPh sb="11" eb="13">
      <t>ガイトウ</t>
    </rPh>
    <rPh sb="15" eb="17">
      <t>チイキ</t>
    </rPh>
    <phoneticPr fontId="5"/>
  </si>
  <si>
    <t>最最寄り産科医療機関の状況</t>
    <rPh sb="0" eb="1">
      <t>サイ</t>
    </rPh>
    <rPh sb="1" eb="3">
      <t>モヨ</t>
    </rPh>
    <rPh sb="4" eb="6">
      <t>サンカ</t>
    </rPh>
    <rPh sb="6" eb="8">
      <t>イリョウ</t>
    </rPh>
    <rPh sb="8" eb="10">
      <t>キカン</t>
    </rPh>
    <rPh sb="11" eb="13">
      <t>ジョウキョウ</t>
    </rPh>
    <phoneticPr fontId="5"/>
  </si>
  <si>
    <t>「ア」を選択した場合、他の産科医療機関名</t>
    <rPh sb="4" eb="6">
      <t>センタク</t>
    </rPh>
    <rPh sb="8" eb="10">
      <t>バアイ</t>
    </rPh>
    <rPh sb="11" eb="12">
      <t>タ</t>
    </rPh>
    <rPh sb="13" eb="15">
      <t>サンカ</t>
    </rPh>
    <rPh sb="15" eb="17">
      <t>イリョウ</t>
    </rPh>
    <rPh sb="17" eb="20">
      <t>キカンメイ</t>
    </rPh>
    <phoneticPr fontId="5"/>
  </si>
  <si>
    <t>当該最最寄り産科医療機関までの距離（ｋｍ）</t>
    <rPh sb="0" eb="2">
      <t>トウガイ</t>
    </rPh>
    <rPh sb="2" eb="3">
      <t>サイ</t>
    </rPh>
    <rPh sb="15" eb="17">
      <t>キョリ</t>
    </rPh>
    <phoneticPr fontId="5"/>
  </si>
  <si>
    <t>当該最最寄り産科医療機関までの時間（分）</t>
    <rPh sb="15" eb="17">
      <t>ジカン</t>
    </rPh>
    <rPh sb="18" eb="19">
      <t>フン</t>
    </rPh>
    <phoneticPr fontId="5"/>
  </si>
  <si>
    <t>妊産婦の健康診査の有無</t>
    <rPh sb="0" eb="3">
      <t>ニンサンプ</t>
    </rPh>
    <rPh sb="4" eb="6">
      <t>ケンコウ</t>
    </rPh>
    <rPh sb="6" eb="8">
      <t>シンサ</t>
    </rPh>
    <rPh sb="9" eb="11">
      <t>ウム</t>
    </rPh>
    <phoneticPr fontId="5"/>
  </si>
  <si>
    <t>分娩件数（前年度）（件）</t>
    <rPh sb="0" eb="2">
      <t>ブンベン</t>
    </rPh>
    <rPh sb="2" eb="4">
      <t>ケンスウ</t>
    </rPh>
    <rPh sb="5" eb="8">
      <t>ゼンネンド</t>
    </rPh>
    <rPh sb="10" eb="11">
      <t>ケン</t>
    </rPh>
    <phoneticPr fontId="5"/>
  </si>
  <si>
    <t>分娩費の金額（円）</t>
    <rPh sb="0" eb="2">
      <t>ブンベン</t>
    </rPh>
    <rPh sb="2" eb="3">
      <t>ヒ</t>
    </rPh>
    <rPh sb="4" eb="6">
      <t>キンガク</t>
    </rPh>
    <rPh sb="7" eb="8">
      <t>エン</t>
    </rPh>
    <phoneticPr fontId="5"/>
  </si>
  <si>
    <t>所  在  す  る  地  域</t>
    <rPh sb="0" eb="1">
      <t>ショ</t>
    </rPh>
    <rPh sb="3" eb="4">
      <t>ザイ</t>
    </rPh>
    <rPh sb="12" eb="13">
      <t>チ</t>
    </rPh>
    <rPh sb="15" eb="16">
      <t>イキ</t>
    </rPh>
    <phoneticPr fontId="5"/>
  </si>
  <si>
    <t>病院</t>
    <rPh sb="0" eb="2">
      <t>ビョウイン</t>
    </rPh>
    <phoneticPr fontId="5"/>
  </si>
  <si>
    <t>※設置基準を全て満たさない場合は、準ずると各都道府県知事が判断した理由を添付すること</t>
    <rPh sb="1" eb="3">
      <t>セッチ</t>
    </rPh>
    <rPh sb="3" eb="5">
      <t>キジュン</t>
    </rPh>
    <rPh sb="6" eb="7">
      <t>スベ</t>
    </rPh>
    <rPh sb="8" eb="9">
      <t>ミ</t>
    </rPh>
    <rPh sb="13" eb="15">
      <t>バアイ</t>
    </rPh>
    <rPh sb="17" eb="18">
      <t>ジュン</t>
    </rPh>
    <rPh sb="21" eb="22">
      <t>カク</t>
    </rPh>
    <rPh sb="22" eb="26">
      <t>トドウフケン</t>
    </rPh>
    <rPh sb="26" eb="28">
      <t>チジ</t>
    </rPh>
    <rPh sb="29" eb="31">
      <t>ハンダン</t>
    </rPh>
    <rPh sb="33" eb="35">
      <t>リユウ</t>
    </rPh>
    <rPh sb="36" eb="38">
      <t>テンプ</t>
    </rPh>
    <phoneticPr fontId="5"/>
  </si>
  <si>
    <t>※各都道府県において、集約化・重点化計画との関係を添付すること</t>
    <rPh sb="1" eb="2">
      <t>カク</t>
    </rPh>
    <rPh sb="2" eb="6">
      <t>トドウフケン</t>
    </rPh>
    <rPh sb="11" eb="14">
      <t>シュウヤクカ</t>
    </rPh>
    <rPh sb="15" eb="18">
      <t>ジュウテンカ</t>
    </rPh>
    <rPh sb="18" eb="20">
      <t>ケイカク</t>
    </rPh>
    <rPh sb="22" eb="24">
      <t>カンケイ</t>
    </rPh>
    <rPh sb="25" eb="27">
      <t>テンプ</t>
    </rPh>
    <phoneticPr fontId="5"/>
  </si>
  <si>
    <t>様式３－１０</t>
    <rPh sb="0" eb="2">
      <t>ヨウシキ</t>
    </rPh>
    <phoneticPr fontId="5"/>
  </si>
  <si>
    <t>（10）分娩取扱施設施設整備事業</t>
    <rPh sb="4" eb="6">
      <t>ブンベン</t>
    </rPh>
    <rPh sb="6" eb="8">
      <t>トリアツカイ</t>
    </rPh>
    <rPh sb="8" eb="10">
      <t>シセツ</t>
    </rPh>
    <rPh sb="10" eb="12">
      <t>シセツ</t>
    </rPh>
    <rPh sb="12" eb="14">
      <t>セイビ</t>
    </rPh>
    <rPh sb="14" eb="16">
      <t>ジギョウ</t>
    </rPh>
    <phoneticPr fontId="5"/>
  </si>
  <si>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5"/>
  </si>
  <si>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5"/>
  </si>
  <si>
    <t>二次医療圏名</t>
    <rPh sb="0" eb="2">
      <t>ニジ</t>
    </rPh>
    <rPh sb="2" eb="5">
      <t>イリョウケン</t>
    </rPh>
    <rPh sb="5" eb="6">
      <t>メイ</t>
    </rPh>
    <phoneticPr fontId="5"/>
  </si>
  <si>
    <t>二次医療圏内</t>
    <rPh sb="0" eb="2">
      <t>ニジ</t>
    </rPh>
    <rPh sb="2" eb="5">
      <t>イリョウケン</t>
    </rPh>
    <rPh sb="5" eb="6">
      <t>ナイ</t>
    </rPh>
    <phoneticPr fontId="5"/>
  </si>
  <si>
    <t>同一市町村内（再掲）</t>
    <rPh sb="0" eb="2">
      <t>ドウイツ</t>
    </rPh>
    <rPh sb="2" eb="5">
      <t>シチョウソン</t>
    </rPh>
    <rPh sb="5" eb="6">
      <t>ナイ</t>
    </rPh>
    <rPh sb="7" eb="9">
      <t>サイケイ</t>
    </rPh>
    <phoneticPr fontId="5"/>
  </si>
  <si>
    <t>病院：</t>
    <rPh sb="0" eb="2">
      <t>ビョウイン</t>
    </rPh>
    <phoneticPr fontId="5"/>
  </si>
  <si>
    <t>診療所：</t>
    <rPh sb="0" eb="3">
      <t>シンリョウジョ</t>
    </rPh>
    <phoneticPr fontId="5"/>
  </si>
  <si>
    <t>助産所：</t>
    <rPh sb="0" eb="3">
      <t>ジョサンジョ</t>
    </rPh>
    <phoneticPr fontId="5"/>
  </si>
  <si>
    <t>地域における他の分娩取扱施設数（施設）</t>
    <rPh sb="0" eb="2">
      <t>チイキ</t>
    </rPh>
    <rPh sb="6" eb="7">
      <t>タ</t>
    </rPh>
    <rPh sb="8" eb="10">
      <t>ブンベン</t>
    </rPh>
    <rPh sb="10" eb="12">
      <t>トリアツカイ</t>
    </rPh>
    <rPh sb="12" eb="14">
      <t>シセツ</t>
    </rPh>
    <rPh sb="14" eb="15">
      <t>カズ</t>
    </rPh>
    <rPh sb="16" eb="18">
      <t>シセツ</t>
    </rPh>
    <phoneticPr fontId="5"/>
  </si>
  <si>
    <t>※当該地域における設置等の必要性を記載した医療計画等を添付すること</t>
    <rPh sb="1" eb="3">
      <t>トウガイ</t>
    </rPh>
    <rPh sb="3" eb="5">
      <t>チイキ</t>
    </rPh>
    <rPh sb="9" eb="11">
      <t>セッチ</t>
    </rPh>
    <rPh sb="11" eb="12">
      <t>トウ</t>
    </rPh>
    <rPh sb="13" eb="16">
      <t>ヒツヨウセイ</t>
    </rPh>
    <rPh sb="17" eb="19">
      <t>キサイ</t>
    </rPh>
    <rPh sb="21" eb="23">
      <t>イリョウ</t>
    </rPh>
    <rPh sb="23" eb="25">
      <t>ケイカク</t>
    </rPh>
    <rPh sb="25" eb="26">
      <t>トウ</t>
    </rPh>
    <rPh sb="27" eb="29">
      <t>テンプ</t>
    </rPh>
    <phoneticPr fontId="5"/>
  </si>
  <si>
    <t>様式３－１１</t>
    <rPh sb="0" eb="2">
      <t>ヨウシキ</t>
    </rPh>
    <phoneticPr fontId="5"/>
  </si>
  <si>
    <t>（11）死亡時画像診断システム等施設整備事業</t>
    <rPh sb="4" eb="7">
      <t>シボウジ</t>
    </rPh>
    <rPh sb="7" eb="9">
      <t>ガゾウ</t>
    </rPh>
    <rPh sb="9" eb="11">
      <t>シンダン</t>
    </rPh>
    <rPh sb="15" eb="16">
      <t>トウ</t>
    </rPh>
    <rPh sb="16" eb="18">
      <t>シセツ</t>
    </rPh>
    <rPh sb="18" eb="20">
      <t>セイビ</t>
    </rPh>
    <rPh sb="20" eb="22">
      <t>ジギョウ</t>
    </rPh>
    <phoneticPr fontId="5"/>
  </si>
  <si>
    <t>事業の用途</t>
    <rPh sb="0" eb="2">
      <t>ジギョウ</t>
    </rPh>
    <rPh sb="3" eb="5">
      <t>ヨウト</t>
    </rPh>
    <phoneticPr fontId="5"/>
  </si>
  <si>
    <t>整備場所</t>
    <rPh sb="0" eb="2">
      <t>セイビ</t>
    </rPh>
    <rPh sb="2" eb="4">
      <t>バショ</t>
    </rPh>
    <phoneticPr fontId="5"/>
  </si>
  <si>
    <t>病院からの距離（ｋｍ）</t>
    <rPh sb="5" eb="7">
      <t>キョリ</t>
    </rPh>
    <phoneticPr fontId="5"/>
  </si>
  <si>
    <t>解剖室</t>
    <rPh sb="0" eb="2">
      <t>カイボウ</t>
    </rPh>
    <rPh sb="2" eb="3">
      <t>シツ</t>
    </rPh>
    <phoneticPr fontId="5"/>
  </si>
  <si>
    <t>薬物検査室</t>
    <rPh sb="0" eb="2">
      <t>ヤクブツ</t>
    </rPh>
    <rPh sb="2" eb="5">
      <t>ケンサシツ</t>
    </rPh>
    <phoneticPr fontId="5"/>
  </si>
  <si>
    <t>CT室</t>
    <rPh sb="2" eb="3">
      <t>シツ</t>
    </rPh>
    <phoneticPr fontId="5"/>
  </si>
  <si>
    <t>MRI室</t>
    <rPh sb="3" eb="4">
      <t>シツ</t>
    </rPh>
    <phoneticPr fontId="5"/>
  </si>
  <si>
    <t>合計</t>
  </si>
  <si>
    <t>○当該都道府県において、死因究明の中核的な役割を果たしているか</t>
    <rPh sb="1" eb="3">
      <t>トウガイ</t>
    </rPh>
    <rPh sb="3" eb="7">
      <t>トドウフケン</t>
    </rPh>
    <rPh sb="12" eb="14">
      <t>シイン</t>
    </rPh>
    <rPh sb="14" eb="16">
      <t>キュウメイ</t>
    </rPh>
    <rPh sb="17" eb="20">
      <t>チュウカクテキ</t>
    </rPh>
    <rPh sb="21" eb="23">
      <t>ヤクワリ</t>
    </rPh>
    <rPh sb="24" eb="25">
      <t>ハ</t>
    </rPh>
    <phoneticPr fontId="5"/>
  </si>
  <si>
    <t>○都道府県、医療関係団体、大学医学部法医学教室、警察との協力体制が整っているか</t>
    <rPh sb="1" eb="5">
      <t>トドウフケン</t>
    </rPh>
    <rPh sb="6" eb="8">
      <t>イリョウ</t>
    </rPh>
    <rPh sb="8" eb="10">
      <t>カンケイ</t>
    </rPh>
    <rPh sb="10" eb="12">
      <t>ダンタイ</t>
    </rPh>
    <rPh sb="13" eb="15">
      <t>ダイガク</t>
    </rPh>
    <rPh sb="15" eb="18">
      <t>イガクブ</t>
    </rPh>
    <rPh sb="18" eb="21">
      <t>ホウイガク</t>
    </rPh>
    <rPh sb="21" eb="23">
      <t>キョウシツ</t>
    </rPh>
    <rPh sb="24" eb="26">
      <t>ケイサツ</t>
    </rPh>
    <rPh sb="28" eb="30">
      <t>キョウリョク</t>
    </rPh>
    <rPh sb="30" eb="32">
      <t>タイセイ</t>
    </rPh>
    <rPh sb="33" eb="34">
      <t>トトノ</t>
    </rPh>
    <phoneticPr fontId="5"/>
  </si>
  <si>
    <t>○死亡時画像診断システム（CTまたはMRI）を整備する場合、画像の読影、診断、管理及び教育研修の体制整備が計画されているか</t>
    <rPh sb="1" eb="4">
      <t>シボウジ</t>
    </rPh>
    <rPh sb="4" eb="6">
      <t>ガゾウ</t>
    </rPh>
    <rPh sb="6" eb="8">
      <t>シンダン</t>
    </rPh>
    <rPh sb="23" eb="25">
      <t>セイビ</t>
    </rPh>
    <rPh sb="27" eb="29">
      <t>バアイ</t>
    </rPh>
    <rPh sb="30" eb="32">
      <t>ガゾウ</t>
    </rPh>
    <rPh sb="33" eb="35">
      <t>ドクエイ</t>
    </rPh>
    <rPh sb="36" eb="38">
      <t>シンダン</t>
    </rPh>
    <rPh sb="39" eb="41">
      <t>カンリ</t>
    </rPh>
    <rPh sb="41" eb="42">
      <t>オヨ</t>
    </rPh>
    <rPh sb="43" eb="45">
      <t>キョウイク</t>
    </rPh>
    <rPh sb="45" eb="47">
      <t>ケンシュウ</t>
    </rPh>
    <rPh sb="48" eb="50">
      <t>タイセイ</t>
    </rPh>
    <rPh sb="50" eb="52">
      <t>セイビ</t>
    </rPh>
    <rPh sb="53" eb="55">
      <t>ケイカク</t>
    </rPh>
    <phoneticPr fontId="5"/>
  </si>
  <si>
    <t>４．実施要綱への適合状況</t>
    <rPh sb="2" eb="4">
      <t>ジッシ</t>
    </rPh>
    <rPh sb="4" eb="6">
      <t>ヨウコウ</t>
    </rPh>
    <rPh sb="8" eb="10">
      <t>テキゴウ</t>
    </rPh>
    <rPh sb="10" eb="12">
      <t>ジョウキョウ</t>
    </rPh>
    <phoneticPr fontId="5"/>
  </si>
  <si>
    <t>様式３－１４</t>
    <rPh sb="0" eb="2">
      <t>ヨウシキ</t>
    </rPh>
    <phoneticPr fontId="5"/>
  </si>
  <si>
    <t>（１４）院内感染対策施設整備事業</t>
    <rPh sb="4" eb="6">
      <t>インナイ</t>
    </rPh>
    <rPh sb="6" eb="8">
      <t>カンセン</t>
    </rPh>
    <rPh sb="8" eb="10">
      <t>タイサク</t>
    </rPh>
    <rPh sb="10" eb="12">
      <t>シセツ</t>
    </rPh>
    <rPh sb="12" eb="14">
      <t>セイビ</t>
    </rPh>
    <rPh sb="14" eb="16">
      <t>ジギョウ</t>
    </rPh>
    <phoneticPr fontId="5"/>
  </si>
  <si>
    <t>厚生労働省が行う院内感染対策講習会への参加の有無</t>
    <rPh sb="0" eb="2">
      <t>コウセイ</t>
    </rPh>
    <rPh sb="2" eb="5">
      <t>ロウドウショウ</t>
    </rPh>
    <rPh sb="6" eb="7">
      <t>オコナ</t>
    </rPh>
    <rPh sb="8" eb="10">
      <t>インナイ</t>
    </rPh>
    <rPh sb="10" eb="12">
      <t>カンセン</t>
    </rPh>
    <rPh sb="12" eb="14">
      <t>タイサク</t>
    </rPh>
    <rPh sb="14" eb="17">
      <t>コウシュウカイ</t>
    </rPh>
    <rPh sb="19" eb="21">
      <t>サンカ</t>
    </rPh>
    <rPh sb="22" eb="24">
      <t>ウム</t>
    </rPh>
    <phoneticPr fontId="5"/>
  </si>
  <si>
    <t>本年度</t>
    <rPh sb="0" eb="3">
      <t>ホンネンド</t>
    </rPh>
    <phoneticPr fontId="5"/>
  </si>
  <si>
    <t>実績</t>
    <rPh sb="0" eb="2">
      <t>ジッセキ</t>
    </rPh>
    <phoneticPr fontId="5"/>
  </si>
  <si>
    <t>医師○名、看護師○名</t>
    <rPh sb="0" eb="2">
      <t>イシ</t>
    </rPh>
    <rPh sb="3" eb="4">
      <t>メイ</t>
    </rPh>
    <rPh sb="5" eb="8">
      <t>カンゴシ</t>
    </rPh>
    <rPh sb="9" eb="10">
      <t>メイ</t>
    </rPh>
    <phoneticPr fontId="5"/>
  </si>
  <si>
    <t>（○年度）</t>
    <rPh sb="2" eb="4">
      <t>ネンド</t>
    </rPh>
    <phoneticPr fontId="5"/>
  </si>
  <si>
    <t>院内感染症対策委員会等の設置について（具体的に記載）　※未設置の場合は今後の計画</t>
    <rPh sb="0" eb="2">
      <t>インナイ</t>
    </rPh>
    <rPh sb="2" eb="5">
      <t>カンセンショウ</t>
    </rPh>
    <rPh sb="5" eb="7">
      <t>タイサク</t>
    </rPh>
    <rPh sb="7" eb="10">
      <t>イインカイ</t>
    </rPh>
    <rPh sb="10" eb="11">
      <t>トウ</t>
    </rPh>
    <rPh sb="12" eb="14">
      <t>セッチ</t>
    </rPh>
    <rPh sb="19" eb="22">
      <t>グタイテキ</t>
    </rPh>
    <rPh sb="23" eb="25">
      <t>キサイ</t>
    </rPh>
    <rPh sb="28" eb="31">
      <t>ミセッチ</t>
    </rPh>
    <rPh sb="32" eb="34">
      <t>バアイ</t>
    </rPh>
    <rPh sb="35" eb="37">
      <t>コンゴ</t>
    </rPh>
    <rPh sb="38" eb="40">
      <t>ケイカク</t>
    </rPh>
    <phoneticPr fontId="5"/>
  </si>
  <si>
    <t>その他、院内感染対策で積極的に行っている内容や今後の計画について</t>
    <rPh sb="2" eb="3">
      <t>タ</t>
    </rPh>
    <rPh sb="4" eb="6">
      <t>インナイ</t>
    </rPh>
    <rPh sb="6" eb="8">
      <t>カンセン</t>
    </rPh>
    <rPh sb="8" eb="10">
      <t>タイサク</t>
    </rPh>
    <rPh sb="11" eb="14">
      <t>セッキョクテキ</t>
    </rPh>
    <rPh sb="15" eb="16">
      <t>オコナ</t>
    </rPh>
    <rPh sb="20" eb="22">
      <t>ナイヨウ</t>
    </rPh>
    <rPh sb="23" eb="25">
      <t>コンゴ</t>
    </rPh>
    <rPh sb="26" eb="28">
      <t>ケイカク</t>
    </rPh>
    <phoneticPr fontId="5"/>
  </si>
  <si>
    <t>うち浴室
及びトイレ</t>
    <rPh sb="2" eb="4">
      <t>ヨクシツ</t>
    </rPh>
    <rPh sb="5" eb="6">
      <t>オヨ</t>
    </rPh>
    <phoneticPr fontId="5"/>
  </si>
  <si>
    <t>個室1の面積</t>
    <rPh sb="0" eb="2">
      <t>コシツ</t>
    </rPh>
    <rPh sb="4" eb="6">
      <t>メンセキ</t>
    </rPh>
    <phoneticPr fontId="5"/>
  </si>
  <si>
    <t>個室2の面積</t>
    <rPh sb="0" eb="2">
      <t>コシツ</t>
    </rPh>
    <rPh sb="4" eb="6">
      <t>メンセキ</t>
    </rPh>
    <phoneticPr fontId="5"/>
  </si>
  <si>
    <t>個室3の面積</t>
    <rPh sb="0" eb="2">
      <t>コシツ</t>
    </rPh>
    <rPh sb="4" eb="6">
      <t>メンセキ</t>
    </rPh>
    <phoneticPr fontId="5"/>
  </si>
  <si>
    <t>個室4の面積</t>
    <rPh sb="0" eb="2">
      <t>コシツ</t>
    </rPh>
    <rPh sb="4" eb="6">
      <t>メンセキ</t>
    </rPh>
    <phoneticPr fontId="5"/>
  </si>
  <si>
    <t>クラス1万以上の空調整備の有無</t>
    <rPh sb="4" eb="5">
      <t>マン</t>
    </rPh>
    <rPh sb="5" eb="7">
      <t>イジョウ</t>
    </rPh>
    <rPh sb="8" eb="10">
      <t>クウチョウ</t>
    </rPh>
    <rPh sb="10" eb="12">
      <t>セイビ</t>
    </rPh>
    <rPh sb="13" eb="15">
      <t>ウム</t>
    </rPh>
    <phoneticPr fontId="5"/>
  </si>
  <si>
    <t>　※個室欄が不足する場合は適宜追加すること</t>
    <rPh sb="2" eb="4">
      <t>コシツ</t>
    </rPh>
    <rPh sb="4" eb="5">
      <t>ラン</t>
    </rPh>
    <rPh sb="6" eb="8">
      <t>フソク</t>
    </rPh>
    <rPh sb="10" eb="12">
      <t>バアイ</t>
    </rPh>
    <rPh sb="13" eb="15">
      <t>テキギ</t>
    </rPh>
    <rPh sb="15" eb="17">
      <t>ツイカ</t>
    </rPh>
    <phoneticPr fontId="5"/>
  </si>
  <si>
    <t>うちトイレ</t>
    <phoneticPr fontId="5"/>
  </si>
  <si>
    <t>共同トイレ</t>
    <rPh sb="0" eb="2">
      <t>キョウドウ</t>
    </rPh>
    <phoneticPr fontId="5"/>
  </si>
  <si>
    <t>区分</t>
    <rPh sb="0" eb="2">
      <t>クブン</t>
    </rPh>
    <phoneticPr fontId="5"/>
  </si>
  <si>
    <t>病院所有</t>
    <rPh sb="0" eb="2">
      <t>ビョウイン</t>
    </rPh>
    <rPh sb="2" eb="4">
      <t>ショユウ</t>
    </rPh>
    <phoneticPr fontId="5"/>
  </si>
  <si>
    <t>病院借り上げ</t>
    <rPh sb="0" eb="2">
      <t>ビョウイン</t>
    </rPh>
    <rPh sb="2" eb="3">
      <t>カ</t>
    </rPh>
    <rPh sb="4" eb="5">
      <t>ア</t>
    </rPh>
    <phoneticPr fontId="5"/>
  </si>
  <si>
    <t>世帯用</t>
    <rPh sb="0" eb="2">
      <t>セタイ</t>
    </rPh>
    <rPh sb="2" eb="3">
      <t>ヨウ</t>
    </rPh>
    <phoneticPr fontId="5"/>
  </si>
  <si>
    <t>単身用</t>
    <rPh sb="0" eb="3">
      <t>タンシンヨウ</t>
    </rPh>
    <phoneticPr fontId="5"/>
  </si>
  <si>
    <t>戸数</t>
    <rPh sb="0" eb="2">
      <t>コスウ</t>
    </rPh>
    <phoneticPr fontId="5"/>
  </si>
  <si>
    <t>入居戸数</t>
    <rPh sb="0" eb="2">
      <t>ニュウキョ</t>
    </rPh>
    <rPh sb="2" eb="4">
      <t>コスウ</t>
    </rPh>
    <phoneticPr fontId="5"/>
  </si>
  <si>
    <t>うち複数世帯による共用</t>
    <rPh sb="2" eb="4">
      <t>フクスウ</t>
    </rPh>
    <rPh sb="4" eb="6">
      <t>セタイ</t>
    </rPh>
    <rPh sb="9" eb="11">
      <t>キョウヨウ</t>
    </rPh>
    <phoneticPr fontId="5"/>
  </si>
  <si>
    <t>世帯数</t>
    <rPh sb="0" eb="3">
      <t>セタイスウ</t>
    </rPh>
    <phoneticPr fontId="5"/>
  </si>
  <si>
    <t>２．整備事業の概要（研修医専用宿舎）</t>
    <rPh sb="2" eb="4">
      <t>セイビ</t>
    </rPh>
    <rPh sb="4" eb="6">
      <t>ジギョウ</t>
    </rPh>
    <rPh sb="7" eb="9">
      <t>ガイヨウ</t>
    </rPh>
    <rPh sb="10" eb="13">
      <t>ケンシュウイ</t>
    </rPh>
    <rPh sb="13" eb="15">
      <t>センヨウ</t>
    </rPh>
    <rPh sb="15" eb="17">
      <t>シュクシャ</t>
    </rPh>
    <phoneticPr fontId="5"/>
  </si>
  <si>
    <t>（１３）南海トラフ地震に係る津波避難対策緊急事業（へき地医療拠点病院）</t>
    <rPh sb="4" eb="6">
      <t>ナンカイ</t>
    </rPh>
    <rPh sb="9" eb="11">
      <t>ジシン</t>
    </rPh>
    <rPh sb="12" eb="13">
      <t>カカ</t>
    </rPh>
    <rPh sb="14" eb="16">
      <t>ツナミ</t>
    </rPh>
    <rPh sb="16" eb="18">
      <t>ヒナン</t>
    </rPh>
    <rPh sb="18" eb="20">
      <t>タイサク</t>
    </rPh>
    <rPh sb="20" eb="22">
      <t>キンキュウ</t>
    </rPh>
    <rPh sb="22" eb="24">
      <t>ジギョウ</t>
    </rPh>
    <rPh sb="27" eb="28">
      <t>チ</t>
    </rPh>
    <rPh sb="28" eb="30">
      <t>イリョウ</t>
    </rPh>
    <rPh sb="30" eb="32">
      <t>キョテン</t>
    </rPh>
    <rPh sb="32" eb="34">
      <t>ビョウイン</t>
    </rPh>
    <phoneticPr fontId="5"/>
  </si>
  <si>
    <t>（１３）南海トラフ地震に係る津波避難対策緊急事業（へき地診療所）</t>
    <rPh sb="28" eb="31">
      <t>シンリョウジョ</t>
    </rPh>
    <phoneticPr fontId="5"/>
  </si>
  <si>
    <t>過去の施設整備への国庫補助の有無</t>
    <rPh sb="0" eb="2">
      <t>カコ</t>
    </rPh>
    <rPh sb="3" eb="5">
      <t>シセツ</t>
    </rPh>
    <rPh sb="5" eb="7">
      <t>セイビ</t>
    </rPh>
    <rPh sb="9" eb="11">
      <t>コッコ</t>
    </rPh>
    <rPh sb="11" eb="13">
      <t>ホジョ</t>
    </rPh>
    <rPh sb="14" eb="16">
      <t>ウム</t>
    </rPh>
    <phoneticPr fontId="5"/>
  </si>
  <si>
    <r>
      <t>「南海トラフ地震に係る地震防災対策の推進に関する特別措置法」第12条の規定に基づき、市町村長が作成する</t>
    </r>
    <r>
      <rPr>
        <u/>
        <sz val="10"/>
        <rFont val="ＭＳ Ｐゴシック"/>
        <family val="3"/>
        <charset val="128"/>
      </rPr>
      <t>「津波避難対策緊急事業計画」の抜粋を添付すること（当該申請施設に関しての記載部分）</t>
    </r>
    <rPh sb="1" eb="3">
      <t>ナンカイ</t>
    </rPh>
    <rPh sb="6" eb="8">
      <t>ジシン</t>
    </rPh>
    <rPh sb="9" eb="10">
      <t>カカ</t>
    </rPh>
    <rPh sb="11" eb="13">
      <t>ジシン</t>
    </rPh>
    <rPh sb="13" eb="15">
      <t>ボウサイ</t>
    </rPh>
    <rPh sb="15" eb="17">
      <t>タイサク</t>
    </rPh>
    <rPh sb="18" eb="20">
      <t>スイシン</t>
    </rPh>
    <rPh sb="21" eb="22">
      <t>カン</t>
    </rPh>
    <rPh sb="24" eb="26">
      <t>トクベツ</t>
    </rPh>
    <rPh sb="26" eb="29">
      <t>ソチホウ</t>
    </rPh>
    <rPh sb="30" eb="31">
      <t>ダイ</t>
    </rPh>
    <rPh sb="33" eb="34">
      <t>ジョウ</t>
    </rPh>
    <rPh sb="35" eb="37">
      <t>キテイ</t>
    </rPh>
    <rPh sb="38" eb="39">
      <t>モト</t>
    </rPh>
    <rPh sb="42" eb="46">
      <t>シチョウソンチョウ</t>
    </rPh>
    <rPh sb="47" eb="49">
      <t>サクセイ</t>
    </rPh>
    <rPh sb="52" eb="54">
      <t>ツナミ</t>
    </rPh>
    <rPh sb="54" eb="56">
      <t>ヒナン</t>
    </rPh>
    <rPh sb="56" eb="58">
      <t>タイサク</t>
    </rPh>
    <rPh sb="58" eb="60">
      <t>キンキュウ</t>
    </rPh>
    <rPh sb="60" eb="62">
      <t>ジギョウ</t>
    </rPh>
    <rPh sb="62" eb="64">
      <t>ケイカク</t>
    </rPh>
    <rPh sb="66" eb="68">
      <t>バッスイ</t>
    </rPh>
    <rPh sb="69" eb="71">
      <t>テンプ</t>
    </rPh>
    <rPh sb="76" eb="78">
      <t>トウガイ</t>
    </rPh>
    <rPh sb="78" eb="80">
      <t>シンセイ</t>
    </rPh>
    <rPh sb="80" eb="82">
      <t>シセツ</t>
    </rPh>
    <rPh sb="83" eb="84">
      <t>カン</t>
    </rPh>
    <rPh sb="87" eb="89">
      <t>キサイ</t>
    </rPh>
    <rPh sb="89" eb="91">
      <t>ブブン</t>
    </rPh>
    <phoneticPr fontId="5"/>
  </si>
  <si>
    <t>（１２）有床診療所等スプリンクラー等施設整備事業</t>
    <rPh sb="4" eb="6">
      <t>ユウショウ</t>
    </rPh>
    <rPh sb="6" eb="9">
      <t>シンリョウジョ</t>
    </rPh>
    <rPh sb="9" eb="10">
      <t>トウ</t>
    </rPh>
    <rPh sb="17" eb="18">
      <t>トウ</t>
    </rPh>
    <rPh sb="18" eb="20">
      <t>シセツ</t>
    </rPh>
    <rPh sb="20" eb="22">
      <t>セイビ</t>
    </rPh>
    <rPh sb="22" eb="24">
      <t>ジギョウ</t>
    </rPh>
    <phoneticPr fontId="5"/>
  </si>
  <si>
    <t>施設の種別</t>
    <rPh sb="0" eb="2">
      <t>シセツ</t>
    </rPh>
    <rPh sb="3" eb="5">
      <t>シュベツ</t>
    </rPh>
    <phoneticPr fontId="5"/>
  </si>
  <si>
    <r>
      <t xml:space="preserve">構造の種類
</t>
    </r>
    <r>
      <rPr>
        <sz val="8"/>
        <rFont val="ＭＳ Ｐゴシック"/>
        <family val="3"/>
        <charset val="128"/>
      </rPr>
      <t>（主たる構造）</t>
    </r>
    <rPh sb="0" eb="2">
      <t>コウゾウ</t>
    </rPh>
    <rPh sb="3" eb="5">
      <t>シュルイ</t>
    </rPh>
    <phoneticPr fontId="5"/>
  </si>
  <si>
    <t>施設名（棟名）</t>
    <rPh sb="0" eb="3">
      <t>シセツメイ</t>
    </rPh>
    <rPh sb="4" eb="5">
      <t>トウ</t>
    </rPh>
    <rPh sb="5" eb="6">
      <t>メイ</t>
    </rPh>
    <phoneticPr fontId="5"/>
  </si>
  <si>
    <t>整備内容（種別）</t>
    <rPh sb="0" eb="2">
      <t>セイビ</t>
    </rPh>
    <rPh sb="2" eb="4">
      <t>ナイヨウ</t>
    </rPh>
    <rPh sb="5" eb="7">
      <t>シュベツ</t>
    </rPh>
    <phoneticPr fontId="5"/>
  </si>
  <si>
    <t>延べ床面積（㎡）</t>
    <rPh sb="0" eb="1">
      <t>ノ</t>
    </rPh>
    <rPh sb="2" eb="3">
      <t>ユカ</t>
    </rPh>
    <rPh sb="3" eb="5">
      <t>メンセキ</t>
    </rPh>
    <phoneticPr fontId="5"/>
  </si>
  <si>
    <t>スプリンクラー等の種類</t>
    <rPh sb="7" eb="8">
      <t>トウ</t>
    </rPh>
    <rPh sb="9" eb="11">
      <t>シュルイ</t>
    </rPh>
    <phoneticPr fontId="5"/>
  </si>
  <si>
    <t>1.通常型スプリンクラー</t>
    <rPh sb="2" eb="4">
      <t>ツウジョウ</t>
    </rPh>
    <rPh sb="4" eb="5">
      <t>カタ</t>
    </rPh>
    <phoneticPr fontId="5"/>
  </si>
  <si>
    <t>2.水道連結型スプリンクラー</t>
    <rPh sb="2" eb="4">
      <t>スイドウ</t>
    </rPh>
    <rPh sb="4" eb="6">
      <t>レンケツ</t>
    </rPh>
    <rPh sb="6" eb="7">
      <t>ガタ</t>
    </rPh>
    <phoneticPr fontId="5"/>
  </si>
  <si>
    <t>自動火災報知設備</t>
    <phoneticPr fontId="5"/>
  </si>
  <si>
    <t>整備区分</t>
    <phoneticPr fontId="5"/>
  </si>
  <si>
    <t>３．補助申請額</t>
    <rPh sb="2" eb="4">
      <t>ホジョ</t>
    </rPh>
    <rPh sb="4" eb="7">
      <t>シンセイガク</t>
    </rPh>
    <phoneticPr fontId="5"/>
  </si>
  <si>
    <t>基準単価
（C)</t>
    <rPh sb="0" eb="2">
      <t>キジュン</t>
    </rPh>
    <rPh sb="2" eb="4">
      <t>タンカ</t>
    </rPh>
    <phoneticPr fontId="5"/>
  </si>
  <si>
    <t>施設名（棟名）</t>
    <phoneticPr fontId="5"/>
  </si>
  <si>
    <t>整備区分</t>
    <rPh sb="0" eb="2">
      <t>セイビ</t>
    </rPh>
    <rPh sb="2" eb="4">
      <t>クブン</t>
    </rPh>
    <phoneticPr fontId="5"/>
  </si>
  <si>
    <t>補助基準額 （円）
（Ｂ）</t>
    <rPh sb="0" eb="2">
      <t>ホジョ</t>
    </rPh>
    <rPh sb="2" eb="5">
      <t>キジュンガク</t>
    </rPh>
    <rPh sb="7" eb="8">
      <t>エン</t>
    </rPh>
    <phoneticPr fontId="5"/>
  </si>
  <si>
    <t>病床数
（床）</t>
    <phoneticPr fontId="5"/>
  </si>
  <si>
    <t>様式１</t>
    <rPh sb="0" eb="2">
      <t>ヨウシキ</t>
    </rPh>
    <phoneticPr fontId="5"/>
  </si>
  <si>
    <t>様式３－１３（へき地拠点）</t>
    <rPh sb="0" eb="2">
      <t>ヨウシキ</t>
    </rPh>
    <rPh sb="9" eb="10">
      <t>チ</t>
    </rPh>
    <rPh sb="10" eb="12">
      <t>キョテン</t>
    </rPh>
    <phoneticPr fontId="5"/>
  </si>
  <si>
    <t>様式３－１３（へき地診療所）</t>
    <rPh sb="0" eb="2">
      <t>ヨウシキ</t>
    </rPh>
    <rPh sb="9" eb="10">
      <t>チ</t>
    </rPh>
    <rPh sb="10" eb="13">
      <t>シンリョウジョ</t>
    </rPh>
    <phoneticPr fontId="5"/>
  </si>
  <si>
    <t>&lt;建築工事&gt;</t>
  </si>
  <si>
    <t>その他</t>
    <rPh sb="2" eb="3">
      <t>タ</t>
    </rPh>
    <phoneticPr fontId="5"/>
  </si>
  <si>
    <t>図書閲覧室</t>
    <rPh sb="0" eb="2">
      <t>トショ</t>
    </rPh>
    <rPh sb="2" eb="5">
      <t>エツランシツ</t>
    </rPh>
    <phoneticPr fontId="5"/>
  </si>
  <si>
    <t>その他（左記部門間で共用の場合）</t>
    <rPh sb="2" eb="3">
      <t>タ</t>
    </rPh>
    <rPh sb="4" eb="6">
      <t>サキ</t>
    </rPh>
    <rPh sb="6" eb="9">
      <t>ブモンカン</t>
    </rPh>
    <rPh sb="10" eb="12">
      <t>キョウヨウ</t>
    </rPh>
    <rPh sb="13" eb="15">
      <t>バアイ</t>
    </rPh>
    <phoneticPr fontId="5"/>
  </si>
  <si>
    <t>うちトイレ</t>
    <phoneticPr fontId="5"/>
  </si>
  <si>
    <t>㎡</t>
    <phoneticPr fontId="5"/>
  </si>
  <si>
    <t>着工</t>
    <rPh sb="0" eb="2">
      <t>チャッコウ</t>
    </rPh>
    <phoneticPr fontId="5"/>
  </si>
  <si>
    <t>　　年　月　日</t>
    <phoneticPr fontId="5"/>
  </si>
  <si>
    <t xml:space="preserve"> ～ </t>
    <phoneticPr fontId="5"/>
  </si>
  <si>
    <t>竣工</t>
    <phoneticPr fontId="5"/>
  </si>
  <si>
    <t>　　年　月　日</t>
    <phoneticPr fontId="5"/>
  </si>
  <si>
    <t>一般：</t>
    <rPh sb="0" eb="2">
      <t>イッパン</t>
    </rPh>
    <phoneticPr fontId="5"/>
  </si>
  <si>
    <t>精神：</t>
    <phoneticPr fontId="5"/>
  </si>
  <si>
    <t>結核：</t>
    <phoneticPr fontId="5"/>
  </si>
  <si>
    <t>感染症：</t>
    <phoneticPr fontId="5"/>
  </si>
  <si>
    <t>合計：</t>
    <phoneticPr fontId="5"/>
  </si>
  <si>
    <t>事業区分</t>
    <rPh sb="0" eb="2">
      <t>ジギョウ</t>
    </rPh>
    <phoneticPr fontId="5"/>
  </si>
  <si>
    <r>
      <t>職員宿舎（</t>
    </r>
    <r>
      <rPr>
        <b/>
        <sz val="10"/>
        <rFont val="ＭＳ Ｐゴシック"/>
        <family val="3"/>
        <charset val="128"/>
      </rPr>
      <t>研修医兼用</t>
    </r>
    <r>
      <rPr>
        <sz val="10"/>
        <rFont val="ＭＳ Ｐゴシック"/>
        <family val="3"/>
        <charset val="128"/>
      </rPr>
      <t>含む）</t>
    </r>
    <rPh sb="0" eb="2">
      <t>ショクイン</t>
    </rPh>
    <rPh sb="2" eb="4">
      <t>シュクシャ</t>
    </rPh>
    <rPh sb="5" eb="8">
      <t>ケンシュウイ</t>
    </rPh>
    <rPh sb="8" eb="10">
      <t>ケンヨウ</t>
    </rPh>
    <rPh sb="10" eb="11">
      <t>フク</t>
    </rPh>
    <phoneticPr fontId="5"/>
  </si>
  <si>
    <r>
      <t xml:space="preserve">【別掲】 </t>
    </r>
    <r>
      <rPr>
        <b/>
        <sz val="10"/>
        <rFont val="ＭＳ Ｐゴシック"/>
        <family val="3"/>
        <charset val="128"/>
      </rPr>
      <t>研修医専用</t>
    </r>
    <r>
      <rPr>
        <sz val="10"/>
        <rFont val="ＭＳ Ｐゴシック"/>
        <family val="3"/>
        <charset val="128"/>
      </rPr>
      <t>宿舎</t>
    </r>
    <rPh sb="1" eb="3">
      <t>ベッケイ</t>
    </rPh>
    <rPh sb="5" eb="8">
      <t>ケンシュウイ</t>
    </rPh>
    <rPh sb="8" eb="10">
      <t>センヨウ</t>
    </rPh>
    <rPh sb="10" eb="12">
      <t>シュクシャ</t>
    </rPh>
    <phoneticPr fontId="5"/>
  </si>
  <si>
    <t>～</t>
  </si>
  <si>
    <t>年　月</t>
    <rPh sb="0" eb="1">
      <t>ネン</t>
    </rPh>
    <rPh sb="2" eb="3">
      <t>ツキ</t>
    </rPh>
    <phoneticPr fontId="5"/>
  </si>
  <si>
    <t>その他：</t>
    <rPh sb="2" eb="3">
      <t>タ</t>
    </rPh>
    <phoneticPr fontId="5"/>
  </si>
  <si>
    <t>合計：</t>
    <rPh sb="0" eb="2">
      <t>ゴウケイ</t>
    </rPh>
    <phoneticPr fontId="5"/>
  </si>
  <si>
    <t>　　　「２．整備事業の概要」
　　　から自動計算</t>
    <rPh sb="20" eb="22">
      <t>ジドウ</t>
    </rPh>
    <rPh sb="22" eb="24">
      <t>ケイサン</t>
    </rPh>
    <phoneticPr fontId="5"/>
  </si>
  <si>
    <t>現在（㎡）</t>
    <rPh sb="0" eb="2">
      <t>ゲンザイ</t>
    </rPh>
    <phoneticPr fontId="5"/>
  </si>
  <si>
    <t>整備後（㎡）</t>
    <rPh sb="0" eb="2">
      <t>セイビ</t>
    </rPh>
    <rPh sb="2" eb="3">
      <t>ゴ</t>
    </rPh>
    <phoneticPr fontId="5"/>
  </si>
  <si>
    <t>ヘリポート</t>
    <phoneticPr fontId="5"/>
  </si>
  <si>
    <t>現在（㎡）
（○室）</t>
    <rPh sb="0" eb="2">
      <t>ゲンザイ</t>
    </rPh>
    <rPh sb="8" eb="9">
      <t>シツ</t>
    </rPh>
    <phoneticPr fontId="5"/>
  </si>
  <si>
    <t>整備後（㎡）
（○室）</t>
    <rPh sb="0" eb="2">
      <t>セイビ</t>
    </rPh>
    <rPh sb="2" eb="3">
      <t>ゴ</t>
    </rPh>
    <rPh sb="9" eb="10">
      <t>シツ</t>
    </rPh>
    <phoneticPr fontId="5"/>
  </si>
  <si>
    <t xml:space="preserve">     ○○年 度</t>
    <phoneticPr fontId="5"/>
  </si>
  <si>
    <t>都道府県補助金</t>
    <rPh sb="0" eb="4">
      <t>トドウフケン</t>
    </rPh>
    <phoneticPr fontId="5"/>
  </si>
  <si>
    <t>年度間の金額の按分は支払額ではなく進捗率により行うこと。</t>
    <phoneticPr fontId="5"/>
  </si>
  <si>
    <t>　　移転新築：現在建物が存在する敷地とは別の敷地に新たに建物を建築し、かつ、現在の建物の機能を移転する場合</t>
    <phoneticPr fontId="5"/>
  </si>
  <si>
    <t>　　改　　修：建物の主要構造部分を取りこわさない模様替及び内部改修</t>
    <phoneticPr fontId="5"/>
  </si>
  <si>
    <t xml:space="preserve"> (1)　交付要綱５(交付額の算定方法)（1）及び（6）に掲げる事業･･･(C)と(F)とを比較して少ない方の額</t>
  </si>
  <si>
    <t xml:space="preserve"> (2)　　　　　　　　〃　　　　　　(2)及び（7）に掲げる事業･･･(C)と(F)と(G)とを比較してもっとも少ない額</t>
  </si>
  <si>
    <t xml:space="preserve"> (3)　　　　　　　　〃　　　　　　(3)に掲げる事業･･･(C)と(F)とを比較して少ない方の額に３分の２を乗じて得た額と(G)とを比較して少ない方の額</t>
  </si>
  <si>
    <t xml:space="preserve"> (4)　　　　　　　　〃　　　　　　(4)に掲げる事業･･･(C)と(F)とを比較して少ない方の額に補助率を乗じて得た額と(G)とを比較して少ない方の額</t>
  </si>
  <si>
    <t xml:space="preserve"> (5)　　　　　　　　〃　　　　　　(5)に掲げる事業･･･(C)と(F)とを比較して少ない方の額に４分の３を乗じて得た額と(G)とを比較して少ない方の額</t>
  </si>
  <si>
    <t xml:space="preserve"> (2)　交付要綱５(2)及び(3)に掲げる事業･････････(H)欄に記載された額に２分の１を乗じて得た額</t>
  </si>
  <si>
    <t xml:space="preserve"> (3)　交付要綱５(4)、(6)及び(7)に掲げる事業････(H)欄に記載された額</t>
  </si>
  <si>
    <t xml:space="preserve"> (4)　交付要綱５(5)に掲げる事業････････････････(H)欄に記載された額に３分の２を乗じて得た額</t>
  </si>
  <si>
    <r>
      <t>（注）この総括表は、事業単位毎に、それぞれ別葉に作成すること。なお、作成にあたっては</t>
    </r>
    <r>
      <rPr>
        <u/>
        <sz val="14"/>
        <rFont val="ＭＳ Ｐゴシック"/>
        <family val="3"/>
        <charset val="128"/>
      </rPr>
      <t>優先順位の高いもの</t>
    </r>
    <r>
      <rPr>
        <sz val="14"/>
        <rFont val="ＭＳ Ｐゴシック"/>
        <family val="3"/>
        <charset val="128"/>
      </rPr>
      <t>から順に入力すること。</t>
    </r>
    <rPh sb="1" eb="2">
      <t>チュウ</t>
    </rPh>
    <rPh sb="5" eb="7">
      <t>ソウカツ</t>
    </rPh>
    <rPh sb="7" eb="8">
      <t>ヒョウ</t>
    </rPh>
    <rPh sb="10" eb="12">
      <t>ジギョウ</t>
    </rPh>
    <rPh sb="12" eb="14">
      <t>タンイ</t>
    </rPh>
    <rPh sb="14" eb="15">
      <t>マイ</t>
    </rPh>
    <rPh sb="21" eb="22">
      <t>ベツ</t>
    </rPh>
    <rPh sb="22" eb="23">
      <t>ハ</t>
    </rPh>
    <rPh sb="24" eb="26">
      <t>サクセイ</t>
    </rPh>
    <rPh sb="34" eb="36">
      <t>サクセイ</t>
    </rPh>
    <rPh sb="42" eb="44">
      <t>ユウセン</t>
    </rPh>
    <rPh sb="44" eb="46">
      <t>ジュンイ</t>
    </rPh>
    <rPh sb="47" eb="48">
      <t>タカ</t>
    </rPh>
    <rPh sb="53" eb="54">
      <t>ジュン</t>
    </rPh>
    <rPh sb="55" eb="57">
      <t>ニュウリョク</t>
    </rPh>
    <phoneticPr fontId="5"/>
  </si>
  <si>
    <t xml:space="preserve"> (1)　交付要綱５(1)に掲げる事業･････････(H)欄に記載された額に補助率を乗じて得た額</t>
    <phoneticPr fontId="5"/>
  </si>
  <si>
    <t>Ⅰ．「選定額」欄は、(D)と(E)とを比較して少ない方の額を記入すること。</t>
    <phoneticPr fontId="5"/>
  </si>
  <si>
    <t>Ⅱ．「国庫補助基本額」欄は、次により記入すること。</t>
    <phoneticPr fontId="5"/>
  </si>
  <si>
    <t>Ⅲ．「国庫補助所要額」欄は、次により記入すること。ただし、算出された額に1,000円未満の端数が生じた場合にはこれを切捨てるものとする。</t>
    <phoneticPr fontId="5"/>
  </si>
  <si>
    <t>様式１　補助対象部分</t>
    <rPh sb="0" eb="2">
      <t>ヨウシキ</t>
    </rPh>
    <rPh sb="4" eb="6">
      <t>ホジョ</t>
    </rPh>
    <rPh sb="6" eb="8">
      <t>タイショウ</t>
    </rPh>
    <rPh sb="8" eb="10">
      <t>ブブン</t>
    </rPh>
    <phoneticPr fontId="5"/>
  </si>
  <si>
    <t>診療所</t>
    <rPh sb="0" eb="3">
      <t>シンリョウジョ</t>
    </rPh>
    <phoneticPr fontId="5"/>
  </si>
  <si>
    <t>医師住宅</t>
    <rPh sb="0" eb="2">
      <t>イシ</t>
    </rPh>
    <rPh sb="2" eb="4">
      <t>ジュウタク</t>
    </rPh>
    <phoneticPr fontId="5"/>
  </si>
  <si>
    <t>看護師住宅</t>
    <rPh sb="0" eb="3">
      <t>カンゴシ</t>
    </rPh>
    <rPh sb="3" eb="5">
      <t>ジュウタク</t>
    </rPh>
    <phoneticPr fontId="5"/>
  </si>
  <si>
    <t>歯科医師住宅</t>
    <rPh sb="0" eb="4">
      <t>シカイシ</t>
    </rPh>
    <rPh sb="4" eb="6">
      <t>ジュウタク</t>
    </rPh>
    <phoneticPr fontId="5"/>
  </si>
  <si>
    <t>ヘリポート</t>
    <phoneticPr fontId="5"/>
  </si>
  <si>
    <t>指導部門及び住宅部門</t>
    <rPh sb="0" eb="2">
      <t>シドウ</t>
    </rPh>
    <rPh sb="2" eb="4">
      <t>ブモン</t>
    </rPh>
    <rPh sb="4" eb="5">
      <t>オヨ</t>
    </rPh>
    <rPh sb="6" eb="8">
      <t>ジュウタク</t>
    </rPh>
    <rPh sb="8" eb="10">
      <t>ブモン</t>
    </rPh>
    <phoneticPr fontId="5"/>
  </si>
  <si>
    <t>指導部門</t>
    <rPh sb="0" eb="2">
      <t>シドウ</t>
    </rPh>
    <rPh sb="2" eb="4">
      <t>ブモン</t>
    </rPh>
    <phoneticPr fontId="5"/>
  </si>
  <si>
    <t>住宅部門</t>
    <rPh sb="0" eb="2">
      <t>ジュウタク</t>
    </rPh>
    <rPh sb="2" eb="4">
      <t>ブモン</t>
    </rPh>
    <phoneticPr fontId="5"/>
  </si>
  <si>
    <t>診療部門</t>
    <rPh sb="0" eb="2">
      <t>シンリョウ</t>
    </rPh>
    <rPh sb="2" eb="4">
      <t>ブモン</t>
    </rPh>
    <phoneticPr fontId="5"/>
  </si>
  <si>
    <t>宿泊施設</t>
    <rPh sb="0" eb="2">
      <t>シュクハク</t>
    </rPh>
    <rPh sb="2" eb="4">
      <t>シセツ</t>
    </rPh>
    <phoneticPr fontId="5"/>
  </si>
  <si>
    <t>－</t>
    <phoneticPr fontId="5"/>
  </si>
  <si>
    <t>スプリンクラー</t>
    <phoneticPr fontId="5"/>
  </si>
  <si>
    <t>自動火災報知設備</t>
    <rPh sb="0" eb="2">
      <t>ジドウ</t>
    </rPh>
    <rPh sb="2" eb="4">
      <t>カサイ</t>
    </rPh>
    <rPh sb="4" eb="6">
      <t>ホウチ</t>
    </rPh>
    <rPh sb="6" eb="8">
      <t>セツビ</t>
    </rPh>
    <phoneticPr fontId="5"/>
  </si>
  <si>
    <t>火災通報装置</t>
    <rPh sb="0" eb="2">
      <t>カサイ</t>
    </rPh>
    <rPh sb="2" eb="4">
      <t>ツウホウ</t>
    </rPh>
    <rPh sb="4" eb="6">
      <t>ソウチ</t>
    </rPh>
    <phoneticPr fontId="5"/>
  </si>
  <si>
    <t>へき地医療拠点病院</t>
    <rPh sb="2" eb="3">
      <t>チ</t>
    </rPh>
    <rPh sb="3" eb="5">
      <t>イリョウ</t>
    </rPh>
    <rPh sb="5" eb="7">
      <t>キョテン</t>
    </rPh>
    <rPh sb="7" eb="9">
      <t>ビョウイン</t>
    </rPh>
    <phoneticPr fontId="5"/>
  </si>
  <si>
    <t>へき地診療所</t>
    <rPh sb="2" eb="3">
      <t>チ</t>
    </rPh>
    <rPh sb="3" eb="6">
      <t>シンリョウジョ</t>
    </rPh>
    <phoneticPr fontId="5"/>
  </si>
  <si>
    <t>へき地診療所施設整備事業</t>
    <phoneticPr fontId="5"/>
  </si>
  <si>
    <t>過疎地域等特定診療所施設整備事業</t>
    <phoneticPr fontId="5"/>
  </si>
  <si>
    <t>へき地保健指導所施設整備事業</t>
    <phoneticPr fontId="5"/>
  </si>
  <si>
    <t>研修医のための研修施設整備事業</t>
    <phoneticPr fontId="5"/>
  </si>
  <si>
    <t>臨床研修病院施設整備事業</t>
    <phoneticPr fontId="5"/>
  </si>
  <si>
    <t>へき地医療拠点病院施設整備事業</t>
    <phoneticPr fontId="5"/>
  </si>
  <si>
    <t>医師臨床研修病院研修医環境整備事業</t>
    <phoneticPr fontId="5"/>
  </si>
  <si>
    <t>離島等患者宿泊施設施設整備事業</t>
    <phoneticPr fontId="5"/>
  </si>
  <si>
    <t>産科医療機関施設整備事業</t>
    <phoneticPr fontId="5"/>
  </si>
  <si>
    <t>分娩取扱施設施設整備事業</t>
    <phoneticPr fontId="5"/>
  </si>
  <si>
    <t>死亡時画像診断システム施設整備事業</t>
    <phoneticPr fontId="5"/>
  </si>
  <si>
    <t>有床診療所等スプリンクラー等施設整備事業</t>
    <phoneticPr fontId="5"/>
  </si>
  <si>
    <t>南海トラフ地震に係る津波避難対策緊急事業</t>
    <phoneticPr fontId="5"/>
  </si>
  <si>
    <t>院内感染対策施設整備事業</t>
    <phoneticPr fontId="5"/>
  </si>
  <si>
    <t>様式１　計算式</t>
    <rPh sb="0" eb="2">
      <t>ヨウシキ</t>
    </rPh>
    <rPh sb="4" eb="6">
      <t>ケイサン</t>
    </rPh>
    <rPh sb="6" eb="7">
      <t>シキ</t>
    </rPh>
    <phoneticPr fontId="5"/>
  </si>
  <si>
    <t>分類</t>
    <rPh sb="0" eb="2">
      <t>ブンルイ</t>
    </rPh>
    <phoneticPr fontId="5"/>
  </si>
  <si>
    <t>国庫補助
基本額係数</t>
    <rPh sb="0" eb="2">
      <t>コッコ</t>
    </rPh>
    <rPh sb="2" eb="4">
      <t>ホジョ</t>
    </rPh>
    <rPh sb="5" eb="8">
      <t>キホンガク</t>
    </rPh>
    <rPh sb="8" eb="10">
      <t>ケイスウ</t>
    </rPh>
    <phoneticPr fontId="5"/>
  </si>
  <si>
    <t>再分類</t>
    <rPh sb="0" eb="3">
      <t>サイブンルイ</t>
    </rPh>
    <phoneticPr fontId="5"/>
  </si>
  <si>
    <t>国庫補助
所要額係数
（直接、都道府県）</t>
    <rPh sb="0" eb="2">
      <t>コッコ</t>
    </rPh>
    <rPh sb="2" eb="4">
      <t>ホジョ</t>
    </rPh>
    <rPh sb="5" eb="8">
      <t>ショヨウガク</t>
    </rPh>
    <rPh sb="8" eb="10">
      <t>ケイスウ</t>
    </rPh>
    <rPh sb="12" eb="14">
      <t>チョクセツ</t>
    </rPh>
    <rPh sb="15" eb="19">
      <t>トドウフケン</t>
    </rPh>
    <phoneticPr fontId="5"/>
  </si>
  <si>
    <t>国庫補助
所要額係数
（間接）</t>
    <rPh sb="0" eb="2">
      <t>コッコ</t>
    </rPh>
    <rPh sb="2" eb="4">
      <t>ホジョ</t>
    </rPh>
    <rPh sb="5" eb="8">
      <t>ショヨウガク</t>
    </rPh>
    <rPh sb="8" eb="10">
      <t>ケイスウ</t>
    </rPh>
    <rPh sb="12" eb="14">
      <t>カンセツ</t>
    </rPh>
    <phoneticPr fontId="5"/>
  </si>
  <si>
    <t>へき地診療所施設整備事業</t>
  </si>
  <si>
    <t>b</t>
  </si>
  <si>
    <t>A</t>
    <phoneticPr fontId="5"/>
  </si>
  <si>
    <t>過疎地域等特定診療所施設整備事業</t>
  </si>
  <si>
    <t>A</t>
  </si>
  <si>
    <t>へき地保健指導所施設整備事業</t>
  </si>
  <si>
    <t>研修医のための研修施設整備事業</t>
  </si>
  <si>
    <t>c</t>
    <phoneticPr fontId="5"/>
  </si>
  <si>
    <t>-</t>
    <phoneticPr fontId="5"/>
  </si>
  <si>
    <t>臨床研修病院施設整備事業</t>
  </si>
  <si>
    <t>へき地医療拠点病院施設整備事業</t>
  </si>
  <si>
    <t>a</t>
    <phoneticPr fontId="5"/>
  </si>
  <si>
    <t>医師臨床研修病院研修医環境整備事業</t>
  </si>
  <si>
    <t>b</t>
    <phoneticPr fontId="5"/>
  </si>
  <si>
    <t>離島等患者宿泊施設施設整備事業</t>
  </si>
  <si>
    <t>b</t>
    <phoneticPr fontId="5"/>
  </si>
  <si>
    <t>産科医療機関施設整備事業</t>
  </si>
  <si>
    <t>分娩取扱施設施設整備事業</t>
  </si>
  <si>
    <t>死亡時画像診断システム施設整備事業</t>
  </si>
  <si>
    <t>有床診療所等スプリンクラー等施設整備事業</t>
  </si>
  <si>
    <t>a</t>
    <phoneticPr fontId="5"/>
  </si>
  <si>
    <t>-</t>
    <phoneticPr fontId="5"/>
  </si>
  <si>
    <t>B</t>
    <phoneticPr fontId="5"/>
  </si>
  <si>
    <t>南海トラフ地震に係る津波避難対策緊急事業</t>
  </si>
  <si>
    <t>院内感染対策施設整備事業</t>
  </si>
  <si>
    <t>鉄道</t>
    <rPh sb="0" eb="2">
      <t>テツドウ</t>
    </rPh>
    <phoneticPr fontId="5"/>
  </si>
  <si>
    <t>船舶</t>
    <rPh sb="0" eb="2">
      <t>センパク</t>
    </rPh>
    <phoneticPr fontId="5"/>
  </si>
  <si>
    <t>バス</t>
    <phoneticPr fontId="5"/>
  </si>
  <si>
    <t>通常</t>
    <rPh sb="0" eb="2">
      <t>ツウジョウ</t>
    </rPh>
    <phoneticPr fontId="5"/>
  </si>
  <si>
    <t>冬季</t>
    <rPh sb="0" eb="2">
      <t>トウキ</t>
    </rPh>
    <phoneticPr fontId="5"/>
  </si>
  <si>
    <t>使用する
交通機関
の１日の
運行回数
（回）</t>
    <rPh sb="0" eb="2">
      <t>シヨウ</t>
    </rPh>
    <rPh sb="5" eb="7">
      <t>コウツウ</t>
    </rPh>
    <rPh sb="7" eb="9">
      <t>キカン</t>
    </rPh>
    <rPh sb="12" eb="13">
      <t>ニチ</t>
    </rPh>
    <rPh sb="15" eb="17">
      <t>ウンコウ</t>
    </rPh>
    <rPh sb="17" eb="19">
      <t>カイスウ</t>
    </rPh>
    <rPh sb="21" eb="22">
      <t>カイ</t>
    </rPh>
    <phoneticPr fontId="5"/>
  </si>
  <si>
    <t>代診医派遣（年度）</t>
    <rPh sb="0" eb="2">
      <t>ダイシン</t>
    </rPh>
    <rPh sb="2" eb="3">
      <t>イ</t>
    </rPh>
    <rPh sb="3" eb="5">
      <t>ハケン</t>
    </rPh>
    <rPh sb="6" eb="8">
      <t>ネンド</t>
    </rPh>
    <phoneticPr fontId="5"/>
  </si>
  <si>
    <t>総事業（100%）</t>
    <phoneticPr fontId="5"/>
  </si>
  <si>
    <t>施設整備事業費内訳書</t>
    <phoneticPr fontId="5"/>
  </si>
  <si>
    <t>　（新築）</t>
  </si>
  <si>
    <t>消防機関による承認を得た（消防法令の設備基準に沿った）整備計画となっているか</t>
    <phoneticPr fontId="5"/>
  </si>
  <si>
    <r>
      <t>　３０年度　医療施設等　</t>
    </r>
    <r>
      <rPr>
        <b/>
        <sz val="20"/>
        <rFont val="ＭＳ ゴシック"/>
        <family val="3"/>
        <charset val="128"/>
      </rPr>
      <t>施設</t>
    </r>
    <r>
      <rPr>
        <sz val="20"/>
        <rFont val="ＭＳ ゴシック"/>
        <family val="3"/>
        <charset val="128"/>
      </rPr>
      <t>　整備費補助金　事業計画総括表　</t>
    </r>
    <rPh sb="3" eb="5">
      <t>ネンド</t>
    </rPh>
    <rPh sb="22" eb="24">
      <t>ジギョウ</t>
    </rPh>
    <rPh sb="24" eb="26">
      <t>ケイカク</t>
    </rPh>
    <rPh sb="26" eb="28">
      <t>ソウカツ</t>
    </rPh>
    <rPh sb="28" eb="29">
      <t>ヒョウ</t>
    </rPh>
    <phoneticPr fontId="5"/>
  </si>
  <si>
    <t>＜自動火災報知設備＞</t>
    <phoneticPr fontId="5"/>
  </si>
  <si>
    <t>＜自動火災報知設備＞</t>
    <rPh sb="1" eb="3">
      <t>ジドウ</t>
    </rPh>
    <rPh sb="3" eb="5">
      <t>カサイ</t>
    </rPh>
    <rPh sb="5" eb="7">
      <t>ホウチ</t>
    </rPh>
    <rPh sb="7" eb="9">
      <t>セツビ</t>
    </rPh>
    <phoneticPr fontId="5"/>
  </si>
  <si>
    <r>
      <t>消防法施行令
第１１条
４　第一項各号に掲げる防火対象物又はその部分に</t>
    </r>
    <r>
      <rPr>
        <sz val="10"/>
        <color rgb="FFFF0000"/>
        <rFont val="ＭＳ Ｐゴシック"/>
        <family val="3"/>
        <charset val="128"/>
      </rPr>
      <t>スプリンクラー設備</t>
    </r>
    <r>
      <rPr>
        <sz val="10"/>
        <rFont val="ＭＳ Ｐゴシック"/>
        <family val="3"/>
        <charset val="128"/>
      </rPr>
      <t>、水噴霧消火設備、泡消火設備、不活性ガス消火設備、ハロゲン化物消火設備、粉末消火設備、屋外消火栓設備又は動力消防ポンプ設備を</t>
    </r>
    <r>
      <rPr>
        <sz val="10"/>
        <color rgb="FFFF0000"/>
        <rFont val="ＭＳ Ｐゴシック"/>
        <family val="3"/>
        <charset val="128"/>
      </rPr>
      <t>次条、第十三条、第十四条、第十五条、第十六条、第十七条、第十八条、第十九条若しくは第二十条に定める技術上の基準に従い、又は当該技術上の基準の例により設置したときは、同項の規定にかかわらず、当該設備の</t>
    </r>
    <r>
      <rPr>
        <b/>
        <u/>
        <sz val="10"/>
        <color rgb="FFFF0000"/>
        <rFont val="ＭＳ Ｐゴシック"/>
        <family val="3"/>
        <charset val="128"/>
      </rPr>
      <t>有効範囲</t>
    </r>
    <r>
      <rPr>
        <sz val="10"/>
        <color rgb="FFFF0000"/>
        <rFont val="ＭＳ Ｐゴシック"/>
        <family val="3"/>
        <charset val="128"/>
      </rPr>
      <t>内の部分</t>
    </r>
    <r>
      <rPr>
        <sz val="10"/>
        <rFont val="ＭＳ Ｐゴシック"/>
        <family val="3"/>
        <charset val="128"/>
      </rPr>
      <t>（屋外消火栓設備及び動力消防ポンプ設備にあつては、一階及び二階の部分に限る。）</t>
    </r>
    <r>
      <rPr>
        <sz val="10"/>
        <color rgb="FFFF0000"/>
        <rFont val="ＭＳ Ｐゴシック"/>
        <family val="3"/>
        <charset val="128"/>
      </rPr>
      <t>について屋内消火栓設備を設置しないことができる。</t>
    </r>
    <rPh sb="0" eb="3">
      <t>ショウボウホウ</t>
    </rPh>
    <phoneticPr fontId="5"/>
  </si>
  <si>
    <t>自動火災報知設備</t>
    <phoneticPr fontId="5"/>
  </si>
  <si>
    <t>消防法施行令の一部を改正する政令等の運用について（通知）（平成26年3月28日消防予第118号）４（２）に該当している施設か</t>
    <phoneticPr fontId="5"/>
  </si>
  <si>
    <t>床</t>
    <rPh sb="0" eb="1">
      <t>ユカ</t>
    </rPh>
    <phoneticPr fontId="5"/>
  </si>
  <si>
    <t>対象外面積（㎡）</t>
    <rPh sb="0" eb="3">
      <t>タイショウガイ</t>
    </rPh>
    <rPh sb="3" eb="5">
      <t>メンセキ</t>
    </rPh>
    <phoneticPr fontId="5"/>
  </si>
  <si>
    <t>対象外面積</t>
    <rPh sb="0" eb="3">
      <t>タイショウガイ</t>
    </rPh>
    <rPh sb="3" eb="5">
      <t>メンセキ</t>
    </rPh>
    <phoneticPr fontId="5"/>
  </si>
  <si>
    <t>対象面積</t>
    <rPh sb="0" eb="2">
      <t>タイショウ</t>
    </rPh>
    <rPh sb="2" eb="4">
      <t>メンセキ</t>
    </rPh>
    <phoneticPr fontId="5"/>
  </si>
  <si>
    <t>計</t>
    <rPh sb="0" eb="1">
      <t>ケイ</t>
    </rPh>
    <phoneticPr fontId="5"/>
  </si>
  <si>
    <t>室　名</t>
    <rPh sb="0" eb="1">
      <t>シツ</t>
    </rPh>
    <rPh sb="2" eb="3">
      <t>メイ</t>
    </rPh>
    <phoneticPr fontId="5"/>
  </si>
  <si>
    <t>床　面　積 　（ ㎡ ）</t>
    <rPh sb="0" eb="1">
      <t>ユカ</t>
    </rPh>
    <rPh sb="2" eb="3">
      <t>メン</t>
    </rPh>
    <rPh sb="4" eb="5">
      <t>セキ</t>
    </rPh>
    <phoneticPr fontId="5"/>
  </si>
  <si>
    <t>対象面積 （㎡)
（Ｂ）</t>
    <rPh sb="0" eb="2">
      <t>タイショウ</t>
    </rPh>
    <rPh sb="2" eb="4">
      <t>メンセキ</t>
    </rPh>
    <phoneticPr fontId="5"/>
  </si>
  <si>
    <t>対象経費の支出予定額（円）</t>
    <rPh sb="0" eb="2">
      <t>タイショウ</t>
    </rPh>
    <rPh sb="2" eb="4">
      <t>ケイヒ</t>
    </rPh>
    <rPh sb="7" eb="9">
      <t>ヨテイ</t>
    </rPh>
    <rPh sb="9" eb="10">
      <t>ガク</t>
    </rPh>
    <rPh sb="11" eb="12">
      <t>エン</t>
    </rPh>
    <phoneticPr fontId="5"/>
  </si>
  <si>
    <t>補助散水栓等の散水範囲</t>
    <rPh sb="0" eb="2">
      <t>ホジョ</t>
    </rPh>
    <rPh sb="2" eb="5">
      <t>サンスイセン</t>
    </rPh>
    <rPh sb="5" eb="6">
      <t>トウ</t>
    </rPh>
    <rPh sb="7" eb="9">
      <t>サンスイ</t>
    </rPh>
    <rPh sb="9" eb="11">
      <t>ハンイ</t>
    </rPh>
    <phoneticPr fontId="5"/>
  </si>
  <si>
    <t>医　　療　　施　　設</t>
    <rPh sb="0" eb="1">
      <t>イ</t>
    </rPh>
    <rPh sb="3" eb="4">
      <t>リョウ</t>
    </rPh>
    <rPh sb="6" eb="7">
      <t>シ</t>
    </rPh>
    <rPh sb="9" eb="10">
      <t>セツ</t>
    </rPh>
    <phoneticPr fontId="5"/>
  </si>
  <si>
    <t>医療施設以外</t>
    <rPh sb="0" eb="2">
      <t>イリョウ</t>
    </rPh>
    <rPh sb="2" eb="4">
      <t>シセツ</t>
    </rPh>
    <rPh sb="4" eb="6">
      <t>イガイ</t>
    </rPh>
    <phoneticPr fontId="5"/>
  </si>
  <si>
    <t>小　計（医療施設）</t>
    <rPh sb="0" eb="1">
      <t>ショウ</t>
    </rPh>
    <rPh sb="2" eb="3">
      <t>ケイ</t>
    </rPh>
    <rPh sb="4" eb="6">
      <t>イリョウ</t>
    </rPh>
    <rPh sb="6" eb="8">
      <t>シセツ</t>
    </rPh>
    <phoneticPr fontId="5"/>
  </si>
  <si>
    <t>小　計（医療施設以外）</t>
    <rPh sb="0" eb="1">
      <t>ショウ</t>
    </rPh>
    <rPh sb="2" eb="3">
      <t>ケイ</t>
    </rPh>
    <rPh sb="4" eb="6">
      <t>イリョウ</t>
    </rPh>
    <rPh sb="6" eb="8">
      <t>シセツ</t>
    </rPh>
    <rPh sb="8" eb="10">
      <t>イガイ</t>
    </rPh>
    <phoneticPr fontId="5"/>
  </si>
  <si>
    <t>合　計</t>
    <phoneticPr fontId="5"/>
  </si>
  <si>
    <t>施設面積内訳（対象・対象外面積一覧）</t>
    <rPh sb="0" eb="2">
      <t>シセツ</t>
    </rPh>
    <rPh sb="2" eb="4">
      <t>メンセキ</t>
    </rPh>
    <rPh sb="4" eb="6">
      <t>ウチワケ</t>
    </rPh>
    <phoneticPr fontId="5"/>
  </si>
  <si>
    <t>※　複数棟ある場合は、棟ごとに別シートに記載すること。</t>
    <rPh sb="2" eb="4">
      <t>フクスウ</t>
    </rPh>
    <rPh sb="4" eb="5">
      <t>ムネ</t>
    </rPh>
    <rPh sb="7" eb="9">
      <t>バアイ</t>
    </rPh>
    <rPh sb="11" eb="12">
      <t>ムネ</t>
    </rPh>
    <rPh sb="15" eb="16">
      <t>ベツ</t>
    </rPh>
    <rPh sb="20" eb="22">
      <t>キサイ</t>
    </rPh>
    <phoneticPr fontId="5"/>
  </si>
  <si>
    <t>対象経費の支出予定額 （円）</t>
    <rPh sb="0" eb="2">
      <t>タイショウ</t>
    </rPh>
    <rPh sb="2" eb="4">
      <t>ケイヒ</t>
    </rPh>
    <rPh sb="7" eb="9">
      <t>ヨテイ</t>
    </rPh>
    <rPh sb="9" eb="10">
      <t>ガク</t>
    </rPh>
    <rPh sb="12" eb="13">
      <t>エン</t>
    </rPh>
    <phoneticPr fontId="5"/>
  </si>
  <si>
    <t>対象経費の
支出予定額 （円)
（Ａ）</t>
    <rPh sb="0" eb="2">
      <t>タイショウ</t>
    </rPh>
    <rPh sb="2" eb="4">
      <t>ケイヒ</t>
    </rPh>
    <rPh sb="6" eb="8">
      <t>シシュツ</t>
    </rPh>
    <rPh sb="8" eb="10">
      <t>ヨテイ</t>
    </rPh>
    <rPh sb="10" eb="11">
      <t>ガク</t>
    </rPh>
    <rPh sb="13" eb="14">
      <t>エン</t>
    </rPh>
    <phoneticPr fontId="5"/>
  </si>
  <si>
    <t>様式２（個表）</t>
  </si>
  <si>
    <t>施設名（棟名）</t>
    <rPh sb="0" eb="3">
      <t>シセツメイ</t>
    </rPh>
    <rPh sb="4" eb="5">
      <t>ムネ</t>
    </rPh>
    <rPh sb="5" eb="6">
      <t>ナ</t>
    </rPh>
    <phoneticPr fontId="5"/>
  </si>
  <si>
    <t>開設許可日（開設日）</t>
    <rPh sb="0" eb="2">
      <t>カイセツ</t>
    </rPh>
    <rPh sb="2" eb="4">
      <t>キョカ</t>
    </rPh>
    <rPh sb="4" eb="5">
      <t>ビ</t>
    </rPh>
    <rPh sb="6" eb="9">
      <t>カイセツビ</t>
    </rPh>
    <phoneticPr fontId="5"/>
  </si>
  <si>
    <t>用途区分</t>
    <rPh sb="0" eb="2">
      <t>ヨウト</t>
    </rPh>
    <rPh sb="2" eb="4">
      <t>クブン</t>
    </rPh>
    <phoneticPr fontId="5"/>
  </si>
  <si>
    <t xml:space="preserve">
消防法施行令別表第１　（６）項
イ　次に掲げる防火対象物
（１）　次のいずれにも該当する病院（火災発生時の延焼を抑制するための消火活動を適切に実施することができる体制を有するものとして総務省令で定めるものを除く。）
　　（ｉ）　診療科名中に特定診療科名（内科、整形外科、リハビリテーション科その他の総務省令で定める診療科名をいう。（２）（ｉ）において同じ。）を有すること。
　　（ｉｉ）　医療法（昭和二十三年法律第二百五号）第七条第二項第四号に規定する療養病床又は同項第五号に規定する一般病床を有すること。
（２）　次のいずれにも該当する診療所
　　（ｉ）　診療科名中に特定診療科名を有すること。
　　（ｉｉ）　四人以上の患者を入院させるための施設を有すること。
（３）　病院（（１）に掲げるものを除く。）、患者を入院させるための施設を有する診療所（（２）に掲げるものを除く。）又は入所施設を有する助産所
（４）　患者を入院させるための施設を有しない診療所又は入所施設を有しない助産所</t>
    <phoneticPr fontId="5"/>
  </si>
  <si>
    <t>医　　療　　施　　設</t>
    <phoneticPr fontId="5"/>
  </si>
  <si>
    <t>区分</t>
  </si>
  <si>
    <t>問</t>
  </si>
  <si>
    <t>回答</t>
  </si>
  <si>
    <t>補助対象</t>
  </si>
  <si>
    <t>事業計画書の記載方法</t>
  </si>
  <si>
    <t>　廊下、階段、浴室、洗面室、便所、手術室、人工透析室、物入れ、PS（パイプシャフト）、ELS（エレベーターシャフト）等が含まれる。</t>
  </si>
  <si>
    <t>財産処分</t>
  </si>
  <si>
    <t>　「補助事業等により取得し又は効用の増加した財産の処分制限期間」（厚生労働省告示）に基づき、８年となる。</t>
    <phoneticPr fontId="5"/>
  </si>
  <si>
    <t>　実施要綱で、補助対象施設は「病床又は入所施設を有している棟」となっているが、診察室、事務室など患者以外が利用する居室は補助の対象となるのか。</t>
    <phoneticPr fontId="5"/>
  </si>
  <si>
    <t>　実施要綱の事業内容に「スプリンクラー設備の代替設備として認められた設備」とあるが、具体的にどのようなものか。</t>
    <phoneticPr fontId="5"/>
  </si>
  <si>
    <t>　消防法施行令第32条の規定により消防長又は消防署長が個別に認めた設備となるため、管轄の消防署へ相談すること。</t>
    <phoneticPr fontId="5"/>
  </si>
  <si>
    <t>　パッケージ型消火設備は補助対象となるか。</t>
    <phoneticPr fontId="5"/>
  </si>
  <si>
    <t>　医療施設と介護保険施設の共用部分がある場合、対象面積はどのように算定すればよいか。</t>
    <phoneticPr fontId="5"/>
  </si>
  <si>
    <t>　共用部分が医療施設としても使用することが明確である場合は、対象面積に算定できる。
　ただし、当該共用部分について、他の補助金と重複して補助申請をすることはできないので留意すること。</t>
    <phoneticPr fontId="5"/>
  </si>
  <si>
    <t>　スプリンクラー等の整備を、２か年で整備する場合、補助対象となるか。</t>
    <phoneticPr fontId="5"/>
  </si>
  <si>
    <t>　複数年で整備することは可能である。
　ただし、補助金の交付については、年度単位で行うものであり、翌年度の補助金交付を約束するものではないので留意すること。</t>
    <phoneticPr fontId="5"/>
  </si>
  <si>
    <t>　スプリンクラー等の整備が、年度内に終了しない場合どのようにしたらよいか。</t>
    <phoneticPr fontId="5"/>
  </si>
  <si>
    <t>　単年度で計画していた事業について、年度途中で完了しないことが明らかとなった場合は、都道府県に速やかに報告し、指示を受けること。</t>
    <phoneticPr fontId="5"/>
  </si>
  <si>
    <t>　貸借の物件で診療所等の運営を行っている場合、補助対象施設となるか。</t>
    <phoneticPr fontId="5"/>
  </si>
  <si>
    <t>　スプリンクラー等を補助金の交付を受ける者（開設者）の所有とすること（建物所有者の所有としないこと）を条件に補助対象施設とすることは可能である。
　なお、設置したスプリンクラー等を処分制限期間内に処分する際は財産処分の手続きが必要となるため、事前に建物所有者と十分に協議すること。</t>
    <phoneticPr fontId="5"/>
  </si>
  <si>
    <t>　医療施設の新規開設を予定している場合に、事業計画書の提出時点までに開設許可を受けていなければならないか。</t>
    <phoneticPr fontId="5"/>
  </si>
  <si>
    <t>　必ずしも開設許可を受けている必要はないが、その場合は、事業計画書の「開設許可日（開設日）」に予定日を記載すること。
　なお、事業実績報告までに開設許可が受けられない場合は、補助金の返還を求める場合がある。</t>
    <phoneticPr fontId="5"/>
  </si>
  <si>
    <t>　将来的に無床診療所に転換する可能性があるが、補助金を申請することは可能か。</t>
    <phoneticPr fontId="5"/>
  </si>
  <si>
    <t>　無床診療所等への転換の計画が具体的となっているなど、補助事業の趣旨から外れることが既に判明している場合は申請できない。</t>
    <phoneticPr fontId="5"/>
  </si>
  <si>
    <t>　スプリンクラーヘッドと補助散水栓の散水範囲が重複する部分の面積はどのように扱えばよいか。</t>
    <phoneticPr fontId="5"/>
  </si>
  <si>
    <t>　事業計画書の「スプリンクラーヘッドがない、又は配管のみを設ける廊下等」には、どのような部分が含まれるのか。</t>
    <phoneticPr fontId="5"/>
  </si>
  <si>
    <t>　同じ医療施設の複数棟を整備する場合は、事業計画書は棟ごとに作成するのか。</t>
    <phoneticPr fontId="5"/>
  </si>
  <si>
    <t>　同じ医療施設の場合は、事業計画書の「２．整備事業の概要」に棟ごとに分けて記載するとともに、棟ごとの施設面積の内訳を「施設面積内訳」シートにそれぞれ記載する。</t>
    <phoneticPr fontId="5"/>
  </si>
  <si>
    <t>　「開設届出等と一致していること」とは、具体的に何と一致していればよいか。</t>
    <phoneticPr fontId="5"/>
  </si>
  <si>
    <t>　医療施設の一部を介護医療院に転換する時期と、スプリンクラー等の整備の時期が同時である場合、補助申請はどうしたらよいか。</t>
    <phoneticPr fontId="5"/>
  </si>
  <si>
    <t>　医療施設と介護医療院の部分（面積）を明確に区分し、介護医療院の部分は対象外面積として申請すること。</t>
    <phoneticPr fontId="5"/>
  </si>
  <si>
    <t>　スプリンクラー等を複数年で整備する場合の対象経費の算出はどのように行えばよいか。</t>
    <phoneticPr fontId="5"/>
  </si>
  <si>
    <t>　スプリンクラー等の処分制限期間は何年か。</t>
    <phoneticPr fontId="5"/>
  </si>
  <si>
    <t>　スプリンクラー等の設置後に補助対象施設以外に転用した場合（例：無床診療所への転用、施設の一部を介護医療院に転用等）の取り扱いはどのようになるのか。</t>
    <phoneticPr fontId="5"/>
  </si>
  <si>
    <t>　補助金の交付を受ける前（事業計画書提出前）からスプリンクラー等を設置しようとする建物に抵当権を設定している場合であっても抵当権設定「有」と記載する。</t>
    <phoneticPr fontId="5"/>
  </si>
  <si>
    <t>スプリンクラー等を設置する建物の抵当権（根抵当権を含む）設定の有無</t>
    <rPh sb="7" eb="8">
      <t>ナド</t>
    </rPh>
    <rPh sb="9" eb="11">
      <t>セッチ</t>
    </rPh>
    <rPh sb="13" eb="15">
      <t>タテモノ</t>
    </rPh>
    <rPh sb="16" eb="19">
      <t>テイトウケン</t>
    </rPh>
    <rPh sb="20" eb="23">
      <t>ネテイトウ</t>
    </rPh>
    <rPh sb="25" eb="26">
      <t>フク</t>
    </rPh>
    <rPh sb="28" eb="30">
      <t>セッテイ</t>
    </rPh>
    <rPh sb="31" eb="33">
      <t>ウム</t>
    </rPh>
    <phoneticPr fontId="5"/>
  </si>
  <si>
    <t>※1　「スプリンクラー設備等」は、「通常型スプリンクラー、水道連結型スプリンクラー、圧力水槽方式スプリンクラー、パッケージ型自動消火設備」を指し、「スプリンクラー等」は、スプリンクラー設備等に「自動火災報知設備」を加えたものを指す。</t>
    <rPh sb="92" eb="94">
      <t>セツビ</t>
    </rPh>
    <rPh sb="94" eb="95">
      <t>トウ</t>
    </rPh>
    <rPh sb="101" eb="103">
      <t>ホウチ</t>
    </rPh>
    <rPh sb="103" eb="105">
      <t>セツビ</t>
    </rPh>
    <rPh sb="107" eb="108">
      <t>クワ</t>
    </rPh>
    <rPh sb="113" eb="114">
      <t>サ</t>
    </rPh>
    <phoneticPr fontId="5"/>
  </si>
  <si>
    <r>
      <rPr>
        <b/>
        <sz val="10"/>
        <rFont val="ＭＳ Ｐゴシック"/>
        <family val="3"/>
        <charset val="128"/>
      </rPr>
      <t>＜スプリンクラー設備等※1＞</t>
    </r>
    <r>
      <rPr>
        <sz val="10"/>
        <rFont val="ＭＳ Ｐゴシック"/>
        <family val="3"/>
        <charset val="128"/>
      </rPr>
      <t>　※複数の棟の申請を行う場合には、棟ごとに記載（適宜行を追加すること）</t>
    </r>
    <rPh sb="8" eb="10">
      <t>セツビ</t>
    </rPh>
    <rPh sb="10" eb="11">
      <t>ナド</t>
    </rPh>
    <rPh sb="16" eb="18">
      <t>フクスウ</t>
    </rPh>
    <rPh sb="19" eb="20">
      <t>トウ</t>
    </rPh>
    <rPh sb="21" eb="23">
      <t>シンセイ</t>
    </rPh>
    <rPh sb="24" eb="25">
      <t>オコナ</t>
    </rPh>
    <rPh sb="26" eb="28">
      <t>バアイ</t>
    </rPh>
    <rPh sb="31" eb="32">
      <t>トウ</t>
    </rPh>
    <rPh sb="35" eb="37">
      <t>キサイ</t>
    </rPh>
    <rPh sb="38" eb="40">
      <t>テキギ</t>
    </rPh>
    <rPh sb="40" eb="41">
      <t>ギョウ</t>
    </rPh>
    <rPh sb="42" eb="44">
      <t>ツイカ</t>
    </rPh>
    <phoneticPr fontId="5"/>
  </si>
  <si>
    <t>整備するスプリンクラー設備等</t>
    <rPh sb="0" eb="2">
      <t>セイビ</t>
    </rPh>
    <rPh sb="11" eb="13">
      <t>セツビ</t>
    </rPh>
    <rPh sb="13" eb="14">
      <t>ナド</t>
    </rPh>
    <phoneticPr fontId="5"/>
  </si>
  <si>
    <t>対象面積（㎡）(※2）</t>
    <rPh sb="0" eb="2">
      <t>タイショウ</t>
    </rPh>
    <rPh sb="2" eb="4">
      <t>メンセキ</t>
    </rPh>
    <phoneticPr fontId="5"/>
  </si>
  <si>
    <t>スプリンクラー設備等を設置する居室等の面積</t>
    <rPh sb="7" eb="9">
      <t>セツビ</t>
    </rPh>
    <rPh sb="9" eb="10">
      <t>トウ</t>
    </rPh>
    <rPh sb="11" eb="13">
      <t>セッチ</t>
    </rPh>
    <rPh sb="15" eb="17">
      <t>キョシツ</t>
    </rPh>
    <rPh sb="17" eb="18">
      <t>トウ</t>
    </rPh>
    <rPh sb="19" eb="21">
      <t>メンセキ</t>
    </rPh>
    <phoneticPr fontId="5"/>
  </si>
  <si>
    <t>補助散水栓等（※3）の散水範囲</t>
    <rPh sb="0" eb="2">
      <t>ホジョ</t>
    </rPh>
    <rPh sb="2" eb="5">
      <t>サンスイセン</t>
    </rPh>
    <rPh sb="5" eb="6">
      <t>トウ</t>
    </rPh>
    <rPh sb="11" eb="13">
      <t>サンスイ</t>
    </rPh>
    <rPh sb="13" eb="15">
      <t>ハンイ</t>
    </rPh>
    <phoneticPr fontId="5"/>
  </si>
  <si>
    <t>政令（※4）改正前のスプリンクラー設備等設置義務の有無</t>
    <rPh sb="0" eb="2">
      <t>セイレイ</t>
    </rPh>
    <rPh sb="6" eb="9">
      <t>カイセイマエ</t>
    </rPh>
    <rPh sb="17" eb="19">
      <t>セツビ</t>
    </rPh>
    <rPh sb="19" eb="20">
      <t>トウ</t>
    </rPh>
    <rPh sb="20" eb="22">
      <t>セッチ</t>
    </rPh>
    <rPh sb="22" eb="24">
      <t>ギム</t>
    </rPh>
    <rPh sb="25" eb="27">
      <t>ウム</t>
    </rPh>
    <phoneticPr fontId="5"/>
  </si>
  <si>
    <t>政令改正後のスプリンクラー設備等の設置義務の有無</t>
    <rPh sb="0" eb="2">
      <t>セイレイ</t>
    </rPh>
    <rPh sb="2" eb="5">
      <t>カイセイゴ</t>
    </rPh>
    <rPh sb="13" eb="15">
      <t>セツビ</t>
    </rPh>
    <rPh sb="15" eb="16">
      <t>トウ</t>
    </rPh>
    <rPh sb="17" eb="19">
      <t>セッチ</t>
    </rPh>
    <rPh sb="19" eb="21">
      <t>ギム</t>
    </rPh>
    <rPh sb="22" eb="24">
      <t>ウム</t>
    </rPh>
    <phoneticPr fontId="5"/>
  </si>
  <si>
    <t>※2　対象面積とは、スプリンクラー設備等を設置する居室等の面積（スプリンクラー設備等の一部として設ける補助散水栓等の散水範囲を含む）とする。
ただし、住宅、介護保険施設等の医療施設以外の部分は除く。なお、「スプリンクラー設備等を設置する居室等」とは、スプリンクラーヘッドが設けられている居室等を指し、スプリンクラーヘッドがない、又は配管のみを設ける廊下等は、上記補助散水栓等の散水範囲に含まれない場合は該当しない。</t>
    <rPh sb="17" eb="19">
      <t>セツビ</t>
    </rPh>
    <rPh sb="39" eb="41">
      <t>セツビ</t>
    </rPh>
    <rPh sb="86" eb="88">
      <t>イリョウ</t>
    </rPh>
    <rPh sb="88" eb="90">
      <t>シセツ</t>
    </rPh>
    <rPh sb="90" eb="92">
      <t>イガイ</t>
    </rPh>
    <rPh sb="93" eb="95">
      <t>ブブン</t>
    </rPh>
    <rPh sb="110" eb="112">
      <t>セツビ</t>
    </rPh>
    <rPh sb="112" eb="113">
      <t>トウ</t>
    </rPh>
    <rPh sb="186" eb="187">
      <t>トウ</t>
    </rPh>
    <phoneticPr fontId="5"/>
  </si>
  <si>
    <t>※3　補助散水栓等には、パッケージ型自動消火設備の一部として設けるパッケージ型消火設備を含む。</t>
    <rPh sb="3" eb="5">
      <t>ホジョ</t>
    </rPh>
    <rPh sb="5" eb="8">
      <t>サンスイセン</t>
    </rPh>
    <rPh sb="8" eb="9">
      <t>トウ</t>
    </rPh>
    <rPh sb="38" eb="39">
      <t>ガタ</t>
    </rPh>
    <rPh sb="39" eb="41">
      <t>ショウカ</t>
    </rPh>
    <rPh sb="41" eb="43">
      <t>セツビ</t>
    </rPh>
    <rPh sb="44" eb="45">
      <t>フク</t>
    </rPh>
    <phoneticPr fontId="5"/>
  </si>
  <si>
    <t>※4　平成26年10月に公布された消防法施行令の一部を改正する政令（平成26年政令第333号）</t>
    <rPh sb="3" eb="5">
      <t>ヘイセイ</t>
    </rPh>
    <rPh sb="7" eb="8">
      <t>ネン</t>
    </rPh>
    <rPh sb="10" eb="11">
      <t>ガツ</t>
    </rPh>
    <rPh sb="12" eb="14">
      <t>コウフ</t>
    </rPh>
    <rPh sb="17" eb="20">
      <t>ショウボウホウ</t>
    </rPh>
    <rPh sb="20" eb="23">
      <t>シコウレイ</t>
    </rPh>
    <rPh sb="24" eb="26">
      <t>イチブ</t>
    </rPh>
    <rPh sb="27" eb="29">
      <t>カイセイ</t>
    </rPh>
    <rPh sb="31" eb="33">
      <t>セイレイ</t>
    </rPh>
    <rPh sb="34" eb="36">
      <t>ヘイセイ</t>
    </rPh>
    <rPh sb="38" eb="39">
      <t>ネン</t>
    </rPh>
    <rPh sb="39" eb="41">
      <t>セイレイ</t>
    </rPh>
    <rPh sb="41" eb="42">
      <t>ダイ</t>
    </rPh>
    <rPh sb="45" eb="46">
      <t>ゴウ</t>
    </rPh>
    <phoneticPr fontId="5"/>
  </si>
  <si>
    <t>※5　対象面積及び対象外面積が分かる図面を添付すること（Ａ３又はＡ４で作成すること。また、各室の用途を記入し、スプリンクラー設備等を設置する居室等の面積と補助散水栓等の散水範囲を色分けすること。）。</t>
    <rPh sb="30" eb="31">
      <t>マタ</t>
    </rPh>
    <rPh sb="35" eb="37">
      <t>サクセイ</t>
    </rPh>
    <rPh sb="51" eb="53">
      <t>キニュウ</t>
    </rPh>
    <rPh sb="62" eb="64">
      <t>セツビ</t>
    </rPh>
    <rPh sb="89" eb="91">
      <t>イロワ</t>
    </rPh>
    <phoneticPr fontId="5"/>
  </si>
  <si>
    <t>＜スプリンクラー設備等＞</t>
    <rPh sb="8" eb="10">
      <t>セツビ</t>
    </rPh>
    <rPh sb="10" eb="11">
      <t>ナド</t>
    </rPh>
    <phoneticPr fontId="5"/>
  </si>
  <si>
    <t>補助申請額 （円）※6
（Ａ）・（Ｂ）の少ない方の額（千円未満切り捨て）</t>
    <rPh sb="0" eb="2">
      <t>ホジョ</t>
    </rPh>
    <rPh sb="2" eb="5">
      <t>シンセイガク</t>
    </rPh>
    <rPh sb="7" eb="8">
      <t>エン</t>
    </rPh>
    <rPh sb="20" eb="21">
      <t>スク</t>
    </rPh>
    <rPh sb="23" eb="24">
      <t>ホウ</t>
    </rPh>
    <rPh sb="25" eb="26">
      <t>ガク</t>
    </rPh>
    <rPh sb="27" eb="29">
      <t>センエン</t>
    </rPh>
    <rPh sb="29" eb="31">
      <t>ミマン</t>
    </rPh>
    <rPh sb="31" eb="32">
      <t>キ</t>
    </rPh>
    <rPh sb="33" eb="34">
      <t>ス</t>
    </rPh>
    <phoneticPr fontId="5"/>
  </si>
  <si>
    <t>※6　総括表における「差引事業費」又は「都道府県補助額」が最も少ない金額である場合は、当該金額（千円未満切り捨て）とする。　</t>
    <rPh sb="3" eb="5">
      <t>ソウカツ</t>
    </rPh>
    <rPh sb="5" eb="6">
      <t>ヒョウ</t>
    </rPh>
    <rPh sb="11" eb="12">
      <t>サ</t>
    </rPh>
    <rPh sb="12" eb="13">
      <t>ヒ</t>
    </rPh>
    <rPh sb="13" eb="16">
      <t>ジギョウヒ</t>
    </rPh>
    <rPh sb="17" eb="18">
      <t>マタ</t>
    </rPh>
    <rPh sb="20" eb="24">
      <t>トドウフケン</t>
    </rPh>
    <rPh sb="24" eb="27">
      <t>ホジョガク</t>
    </rPh>
    <rPh sb="29" eb="30">
      <t>モット</t>
    </rPh>
    <rPh sb="31" eb="32">
      <t>スク</t>
    </rPh>
    <rPh sb="34" eb="36">
      <t>キンガク</t>
    </rPh>
    <rPh sb="39" eb="41">
      <t>バアイ</t>
    </rPh>
    <rPh sb="43" eb="45">
      <t>トウガイ</t>
    </rPh>
    <rPh sb="45" eb="47">
      <t>キンガク</t>
    </rPh>
    <rPh sb="48" eb="50">
      <t>センエン</t>
    </rPh>
    <rPh sb="50" eb="52">
      <t>ミマン</t>
    </rPh>
    <rPh sb="52" eb="53">
      <t>キ</t>
    </rPh>
    <rPh sb="54" eb="55">
      <t>ス</t>
    </rPh>
    <phoneticPr fontId="5"/>
  </si>
  <si>
    <t>　重複する部分の面積は、「スプリンクラー設備等を設置する居室等の面積」に記載する。</t>
    <rPh sb="20" eb="22">
      <t>セツビ</t>
    </rPh>
    <phoneticPr fontId="5"/>
  </si>
  <si>
    <t>　平成26年10月に公布された消防法施行令の一部を改正する政令（平成26年政令第333号）の施行（平成28年4月1日）前に改正政令に適合する性能のスプリンクラーを自主的に設置した医療施設が、老朽化等を理由として政令改正後に改正政令に適合する性能のスプリンクラーに更新した場合は補助対象となるか。</t>
    <phoneticPr fontId="5"/>
  </si>
  <si>
    <t>　政令改正により新たに設置義務が生じた医療施設であるため、補助対象となる。</t>
    <phoneticPr fontId="5"/>
  </si>
  <si>
    <t xml:space="preserve">　補助散水栓は補助対象となるか。 </t>
    <phoneticPr fontId="5"/>
  </si>
  <si>
    <t>　パッケージ型消火設備を屋内消火栓設備の代替として設置する場合は、補助対象となるか。</t>
    <phoneticPr fontId="5"/>
  </si>
  <si>
    <t>　医療施設 と介護保険施設が一つの棟にある場合、対象経費はどのように算定すればよいか。</t>
    <phoneticPr fontId="5"/>
  </si>
  <si>
    <t>　事業計画書の「施設面積内訳」に医療施設と医療施設以外（介護保険施設等）に区分し、総事業費をそれぞれの面積で按分して対象経費を算定すること。</t>
    <phoneticPr fontId="5"/>
  </si>
  <si>
    <t>　開設許可申請書で、事務室や廊下等の面積を記載していない場合、建物平面図等で確認できる床面積の合計が一致していればよいか。</t>
    <phoneticPr fontId="5"/>
  </si>
  <si>
    <t>　そのような確認方法も、やむを得ないものと認めるが、医療施設か否かを確認するため、開設許可申請書に記載のある居室等の面積は確認すること。</t>
    <phoneticPr fontId="5"/>
  </si>
  <si>
    <t>　面積は、壁芯又は内法のどちらで算出するのか。</t>
    <phoneticPr fontId="5"/>
  </si>
  <si>
    <t>　面積の算出は、原則として、壁芯で行うこと。ただし、壁芯での算出が困難な場合は内法によること。</t>
    <phoneticPr fontId="5"/>
  </si>
  <si>
    <t>　「施設面積内訳」シートにおいて、面積を室ごとに記載するよう例示しているが、用途ごとにまとめて記載することはできないか。</t>
    <phoneticPr fontId="5"/>
  </si>
  <si>
    <t>　用途（病室、廊下、階段等）ごとにまとめて記載することは差し支えない。
　ただし、その場合であっても、対象面積は「スプリンクラー設備等を設置する居室等の面積」と「補助散水栓等の散水範囲」とに区分すること。</t>
    <phoneticPr fontId="5"/>
  </si>
  <si>
    <t>　開設許可申請書や開設許可事項一部変更許可申請書等の面積が記載されている書類（いずれも直近のもの）に記載の面積と一致していること。</t>
    <rPh sb="13" eb="15">
      <t>ジコウ</t>
    </rPh>
    <rPh sb="24" eb="25">
      <t>トウ</t>
    </rPh>
    <rPh sb="26" eb="28">
      <t>メンセキ</t>
    </rPh>
    <rPh sb="29" eb="31">
      <t>キサイ</t>
    </rPh>
    <rPh sb="36" eb="38">
      <t>ショルイ</t>
    </rPh>
    <phoneticPr fontId="5"/>
  </si>
  <si>
    <r>
      <t xml:space="preserve">パッケージ型消火設備を屋内消火栓設備の代替として設置する場合は、補助対象とならない。
</t>
    </r>
    <r>
      <rPr>
        <sz val="10"/>
        <color theme="1"/>
        <rFont val="ＭＳ ゴシック"/>
        <family val="3"/>
        <charset val="128"/>
      </rPr>
      <t>＜参考＞※第１条は対象外、第２条は対象
○必要とされる防火安全性能を有する消防の用に供する設備等に関する省令（平成１６年総務省令第９２号）
（屋内消火栓設備に代えて用いることができるパッケージ型消火設備）
第１条　消防法施行令（略）第十一条第一項から第三項までの規定により設置し、及び維持しなければならない屋内消火栓設備に代えて用いることができる必要とされる防火安全性能を有する消防の用に供する設備等（略）は、パッケージ型消火設備（略）とする。
（スプリンクラー設備に代えて用いることができるパッケージ型自動消火設備）
第２条　令第十二条第一項及び第二項の規定により設置し、及び維持しなければならないスプリンクラー設備に代えて用いることができる必要とされる防火安全性能を有する消防の用に供する設備等は、パッケージ型自動消火設備（略）とする。</t>
    </r>
    <phoneticPr fontId="5"/>
  </si>
  <si>
    <t>　補助金の交付を受けた後に転用、譲渡（開設者の変更を含む）、交換、貸付、担保提供（スプリンクラー等を設置する建物に抵当権（根抵当権も含む）が設定される場合）、取壊し等をしようとする場合については、事前に財産処分の手続きが必要である（補助金の返還が生じる場合がある）。</t>
    <phoneticPr fontId="5"/>
  </si>
  <si>
    <t>　医療法上の医療施設（診療所、病院、助産所） に該当する部分でスプリンクラー等を設置する場合は補助対象となる。</t>
    <phoneticPr fontId="5"/>
  </si>
  <si>
    <r>
      <t xml:space="preserve">補助散水栓については、スプリンクラー設備の一部として設ける場合のみ、補助対象としている。
</t>
    </r>
    <r>
      <rPr>
        <sz val="10"/>
        <color theme="1"/>
        <rFont val="ＭＳ ゴシック"/>
        <family val="3"/>
        <charset val="128"/>
      </rPr>
      <t>＜参考＞
○消防法施行令（抄）
第12条
２　前項に規定するもののほか、スプリンクラー設備の設置及び維持に関する技術上の基準は、次のとおりとする。
八　スプリンクラー設備には、総務省令で定めるところにより、補助散水栓を設けることができること。</t>
    </r>
    <phoneticPr fontId="5"/>
  </si>
  <si>
    <r>
      <t xml:space="preserve">　パッケージ型消火設備については、パッケージ型自動消火設備の一部として設ける場合のみ、補助対象としている。
</t>
    </r>
    <r>
      <rPr>
        <sz val="10"/>
        <color theme="1"/>
        <rFont val="ＭＳ ゴシック"/>
        <family val="3"/>
        <charset val="128"/>
      </rPr>
      <t>＜参考＞
○パッケージ型自動消火設備の設置及び維持に関する技術上の基準を定める件（平成１６年消防庁告示１３号）（抄）
第３　パッケージ型自動消火設備を設置することができる防火対象物
（略）ただし、パッケージ型自動消火設備を設置する防火対象物の部分のうち、消防法施行規則第１３条第３項に掲げる部分については、パッケージ型消火設備を「パッケージ型消化設備の設置及び維持に関する技術上の基準」に従い設置することができる。</t>
    </r>
    <phoneticPr fontId="5"/>
  </si>
  <si>
    <t>　スプリンクラー等の事業計画書は複数年度分を記載するとともに、医療施設等施設整備費補助金（有床診療所等スプリンクラー等施設整備事業を除く）事業計画書の様式２「施設整備事業費内訳書」に準じた様式を作成し、年度ごとの工事の進捗率に応じて、対象経費を按分して記載する。
　ただし、補助金の交付については、年度単位で行うものであり、翌年度の補助金交付を約束するものではないので留意すること。</t>
    <phoneticPr fontId="5"/>
  </si>
  <si>
    <r>
      <t>　交付申請書及び実績報告書の抵当権（根抵当権も含む）設定の記入欄は、どの時点での「有」「無」を記載するのか。</t>
    </r>
    <r>
      <rPr>
        <sz val="10"/>
        <color theme="1"/>
        <rFont val="ＭＳ ゴシック"/>
        <family val="3"/>
        <charset val="128"/>
      </rPr>
      <t>※補助金の交付を受ける前か後か。</t>
    </r>
    <phoneticPr fontId="5"/>
  </si>
  <si>
    <t xml:space="preserve">①通常型スプリンクラーとは何か。
②水道連結型スプリンクラーとは何か。
③パッケージ型自動消火設備とは何か。
④消防法施行令第３２条適用設備とは何か。
</t>
    <rPh sb="1" eb="4">
      <t>ツウジョウガタ</t>
    </rPh>
    <rPh sb="13" eb="14">
      <t>ナニ</t>
    </rPh>
    <rPh sb="19" eb="21">
      <t>スイドウ</t>
    </rPh>
    <rPh sb="21" eb="23">
      <t>レンケツ</t>
    </rPh>
    <rPh sb="23" eb="24">
      <t>ガタ</t>
    </rPh>
    <rPh sb="33" eb="34">
      <t>ナニ</t>
    </rPh>
    <rPh sb="44" eb="45">
      <t>ガタ</t>
    </rPh>
    <rPh sb="45" eb="47">
      <t>ジドウ</t>
    </rPh>
    <rPh sb="47" eb="49">
      <t>ショウカ</t>
    </rPh>
    <rPh sb="49" eb="51">
      <t>セツビ</t>
    </rPh>
    <rPh sb="53" eb="54">
      <t>ナニ</t>
    </rPh>
    <rPh sb="59" eb="65">
      <t>ショウボウホウセコウレイ</t>
    </rPh>
    <rPh sb="65" eb="66">
      <t>ダイ</t>
    </rPh>
    <rPh sb="68" eb="69">
      <t>ジョウ</t>
    </rPh>
    <rPh sb="69" eb="71">
      <t>テキヨウ</t>
    </rPh>
    <rPh sb="71" eb="73">
      <t>セツビ</t>
    </rPh>
    <rPh sb="75" eb="76">
      <t>ナニ</t>
    </rPh>
    <phoneticPr fontId="5"/>
  </si>
  <si>
    <t>①消防法施行令（昭和36年政令第37号）第12条に規定するスプリンクラー設備（特定施設水道連結型スプリンクラー設備を除く）をいう。
②消防法施行令（昭和36年政令第37号）第12条第2項第3号の2に規定する特定施設水道連結型スプリンクラー設備をいう。
③必要とされる防火安全性能を有する消防の用に供する設備等に関する省令（平成16年総務省令第92号）第2条に規定するパッケージ型自動消火設備をいう。
④消防法施行令（昭和36年政令第37号）第32条の規定によりスプリンクラー設備の代替設備として認められた設備をいう。</t>
    <phoneticPr fontId="5"/>
  </si>
  <si>
    <t xml:space="preserve">A棟とB棟に通常型スプリンクラーを設置し、さらに、それぞれに消火ポンプユニットを設置した場合の加算額はどうなるのか。
</t>
    <rPh sb="1" eb="2">
      <t>トウ</t>
    </rPh>
    <rPh sb="4" eb="5">
      <t>トウ</t>
    </rPh>
    <rPh sb="6" eb="9">
      <t>ツウジョウガタ</t>
    </rPh>
    <rPh sb="17" eb="19">
      <t>セッチ</t>
    </rPh>
    <rPh sb="30" eb="32">
      <t>ショウカ</t>
    </rPh>
    <rPh sb="40" eb="42">
      <t>セッチ</t>
    </rPh>
    <rPh sb="44" eb="46">
      <t>バアイ</t>
    </rPh>
    <rPh sb="47" eb="49">
      <t>カサン</t>
    </rPh>
    <rPh sb="49" eb="50">
      <t>ガク</t>
    </rPh>
    <phoneticPr fontId="5"/>
  </si>
  <si>
    <t>消火ポンプ
ユニット</t>
    <rPh sb="0" eb="2">
      <t>ショウカ</t>
    </rPh>
    <phoneticPr fontId="5"/>
  </si>
  <si>
    <t>3.パッケージ型自動消火設備</t>
    <rPh sb="7" eb="8">
      <t>ガタ</t>
    </rPh>
    <rPh sb="8" eb="10">
      <t>ジドウ</t>
    </rPh>
    <rPh sb="10" eb="12">
      <t>ショウカ</t>
    </rPh>
    <rPh sb="12" eb="14">
      <t>セツビ</t>
    </rPh>
    <phoneticPr fontId="5"/>
  </si>
  <si>
    <t>補助率</t>
    <rPh sb="0" eb="3">
      <t>ホジョリツ</t>
    </rPh>
    <phoneticPr fontId="5"/>
  </si>
  <si>
    <t>補助申請額 （円）※6
（Ａ）・（Ｄ）の少ない方の額×補助率（千円未満切り捨て）</t>
    <rPh sb="0" eb="2">
      <t>ホジョ</t>
    </rPh>
    <rPh sb="2" eb="5">
      <t>シンセイガク</t>
    </rPh>
    <rPh sb="7" eb="8">
      <t>エン</t>
    </rPh>
    <rPh sb="20" eb="21">
      <t>スク</t>
    </rPh>
    <rPh sb="23" eb="24">
      <t>ホウ</t>
    </rPh>
    <rPh sb="25" eb="26">
      <t>ガク</t>
    </rPh>
    <rPh sb="27" eb="30">
      <t>ホジョリツ</t>
    </rPh>
    <rPh sb="31" eb="33">
      <t>センエン</t>
    </rPh>
    <rPh sb="33" eb="35">
      <t>ミマン</t>
    </rPh>
    <rPh sb="35" eb="36">
      <t>キ</t>
    </rPh>
    <rPh sb="37" eb="38">
      <t>ス</t>
    </rPh>
    <phoneticPr fontId="5"/>
  </si>
  <si>
    <t>4.消防法施行令第32条適用設備</t>
    <rPh sb="2" eb="4">
      <t>ショウボウ</t>
    </rPh>
    <rPh sb="4" eb="5">
      <t>ホウ</t>
    </rPh>
    <rPh sb="5" eb="8">
      <t>シコウレイ</t>
    </rPh>
    <rPh sb="8" eb="9">
      <t>ダイ</t>
    </rPh>
    <rPh sb="11" eb="12">
      <t>ジョウ</t>
    </rPh>
    <rPh sb="12" eb="14">
      <t>テキヨウ</t>
    </rPh>
    <rPh sb="14" eb="16">
      <t>セツビ</t>
    </rPh>
    <phoneticPr fontId="5"/>
  </si>
  <si>
    <t>加算額
（C)'</t>
    <rPh sb="0" eb="3">
      <t>カサンガク</t>
    </rPh>
    <phoneticPr fontId="5"/>
  </si>
  <si>
    <t>補助基準額 （円)
（Ｄ）=（Ｂ）×（Ｃ）＋（C）'</t>
    <rPh sb="0" eb="2">
      <t>ホジョ</t>
    </rPh>
    <rPh sb="2" eb="5">
      <t>キジュンガク</t>
    </rPh>
    <rPh sb="7" eb="8">
      <t>エン</t>
    </rPh>
    <phoneticPr fontId="5"/>
  </si>
  <si>
    <t>A棟とB棟が別棟であれば、それぞれ基準額を計上する。</t>
    <rPh sb="1" eb="2">
      <t>トウ</t>
    </rPh>
    <rPh sb="4" eb="5">
      <t>トウ</t>
    </rPh>
    <rPh sb="6" eb="7">
      <t>ベツ</t>
    </rPh>
    <rPh sb="7" eb="8">
      <t>トウ</t>
    </rPh>
    <rPh sb="17" eb="19">
      <t>キジュン</t>
    </rPh>
    <rPh sb="19" eb="20">
      <t>ガク</t>
    </rPh>
    <rPh sb="21" eb="23">
      <t>ケイジョウ</t>
    </rPh>
    <phoneticPr fontId="5"/>
  </si>
  <si>
    <t>有床診療所等スプリンクラー等施設整備事業のQ&amp;A集（令和4年7月版）</t>
    <phoneticPr fontId="5"/>
  </si>
  <si>
    <t>(12) 有床診療所等スプリンクラー等施設整備事業</t>
  </si>
  <si>
    <t>【病棟】</t>
    <rPh sb="1" eb="2">
      <t>ビョウ</t>
    </rPh>
    <rPh sb="2" eb="3">
      <t>トウ</t>
    </rPh>
    <phoneticPr fontId="5"/>
  </si>
  <si>
    <t>&lt;改修工事&gt;</t>
  </si>
  <si>
    <t>　（改築）</t>
  </si>
  <si>
    <t>ﾊﾟｯｹｰｼﾞ型消火設備設置工事</t>
    <rPh sb="7" eb="8">
      <t>ガタ</t>
    </rPh>
    <rPh sb="8" eb="10">
      <t>ショウカ</t>
    </rPh>
    <rPh sb="10" eb="12">
      <t>セツビ</t>
    </rPh>
    <rPh sb="12" eb="14">
      <t>セッチ</t>
    </rPh>
    <rPh sb="14" eb="16">
      <t>コウジ</t>
    </rPh>
    <phoneticPr fontId="5"/>
  </si>
  <si>
    <t>記載すること。</t>
    <phoneticPr fontId="5"/>
  </si>
  <si>
    <t>当する経費及び交付要綱に定める（交付額の算定方法）において対象経費とされていない経費を指す。</t>
    <rPh sb="5" eb="6">
      <t>オヨ</t>
    </rPh>
    <phoneticPr fontId="5"/>
  </si>
  <si>
    <t>また、「補助対象経費」とは補助対象事業分のうち、交付要綱に定める（交付額の算定方法）において対象経費とされている経費を指す。</t>
    <phoneticPr fontId="5"/>
  </si>
  <si>
    <t>補助対象事業分の「費目」欄は、医療施設等施設整備費補助金交付要綱５の表の「３対象経費」に定める各部門に区分して記入すること。</t>
    <phoneticPr fontId="5"/>
  </si>
  <si>
    <t xml:space="preserve">     令和○年 度</t>
    <rPh sb="5" eb="7">
      <t>レイワ</t>
    </rPh>
    <phoneticPr fontId="5"/>
  </si>
  <si>
    <t xml:space="preserve">     令和○年度</t>
    <rPh sb="5" eb="7">
      <t>レイワ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</si>
</sst>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7">
    <numFmt numFmtId="176" formatCode="\(@\)"/>
    <numFmt numFmtId="177" formatCode="#,##0;&quot;△ &quot;#,##0"/>
    <numFmt numFmtId="178" formatCode="#,##0.00;&quot;△ &quot;#,##0.00"/>
    <numFmt numFmtId="179" formatCode="#,##0_ "/>
    <numFmt numFmtId="180" formatCode="#,##0&quot;人&quot;"/>
    <numFmt numFmtId="181" formatCode="#,##0_);\(#,##0\)"/>
    <numFmt numFmtId="182" formatCode="#,##0.00&quot;㎡&quot;"/>
    <numFmt numFmtId="183" formatCode="\(#,##0.00&quot;㎡&quot;\)"/>
    <numFmt numFmtId="184" formatCode="@&quot;年度&quot;"/>
    <numFmt numFmtId="185" formatCode="#,###&quot;千円&quot;"/>
    <numFmt numFmtId="186" formatCode="#&quot;床&quot;"/>
    <numFmt numFmtId="187" formatCode="#&quot;分&quot;"/>
    <numFmt numFmtId="188" formatCode="#&quot;ｋｍ&quot;"/>
    <numFmt numFmtId="189" formatCode="#,###&quot;人&quot;"/>
    <numFmt numFmtId="190" formatCode="#,##0.00_ "/>
    <numFmt numFmtId="191" formatCode="#,##0.00&quot;人&quot;"/>
    <numFmt numFmtId="192" formatCode="#,##0&quot;ｍ&quot;"/>
    <numFmt numFmtId="193" formatCode="#,###&quot;円&quot;"/>
    <numFmt numFmtId="194" formatCode="#&quot;室&quot;"/>
    <numFmt numFmtId="195" formatCode="#&quot;件&quot;"/>
    <numFmt numFmtId="196" formatCode="#&quot;施設&quot;"/>
    <numFmt numFmtId="197" formatCode="#0.#&quot;ｋｍ&quot;"/>
    <numFmt numFmtId="198" formatCode="#,##0.0&quot;㎡&quot;"/>
    <numFmt numFmtId="199" formatCode="#,###&quot;円/㎡&quot;"/>
    <numFmt numFmtId="200" formatCode="\(###&quot;%&quot;\)"/>
    <numFmt numFmtId="201" formatCode="#&quot;回&quot;"/>
    <numFmt numFmtId="202" formatCode="#,###"/>
  </numFmts>
  <fonts count="72">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16"/>
      <name val="ＭＳ ゴシック"/>
      <family val="3"/>
      <charset val="128"/>
    </font>
    <font>
      <sz val="6"/>
      <name val="ＭＳ Ｐゴシック"/>
      <family val="3"/>
      <charset val="128"/>
    </font>
    <font>
      <sz val="11"/>
      <name val="ＭＳ Ｐゴシック"/>
      <family val="3"/>
      <charset val="128"/>
    </font>
    <font>
      <b/>
      <sz val="11"/>
      <name val="ＭＳ ゴシック"/>
      <family val="3"/>
      <charset val="128"/>
    </font>
    <font>
      <sz val="20"/>
      <name val="ＭＳ ゴシック"/>
      <family val="3"/>
      <charset val="128"/>
    </font>
    <font>
      <b/>
      <sz val="20"/>
      <name val="ＭＳ 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sz val="8"/>
      <name val="ＭＳ Ｐゴシック"/>
      <family val="3"/>
      <charset val="128"/>
    </font>
    <font>
      <b/>
      <sz val="10"/>
      <name val="ＭＳ Ｐゴシック"/>
      <family val="3"/>
      <charset val="128"/>
    </font>
    <font>
      <sz val="14"/>
      <name val="ＭＳ ゴシック"/>
      <family val="3"/>
      <charset val="128"/>
    </font>
    <font>
      <b/>
      <sz val="9"/>
      <color indexed="81"/>
      <name val="ＭＳ Ｐゴシック"/>
      <family val="3"/>
      <charset val="128"/>
    </font>
    <font>
      <sz val="10"/>
      <color rgb="FFFF0000"/>
      <name val="ＭＳ Ｐゴシック"/>
      <family val="3"/>
      <charset val="128"/>
      <scheme val="minor"/>
    </font>
    <font>
      <b/>
      <sz val="11"/>
      <color rgb="FFFF0000"/>
      <name val="ＭＳ Ｐゴシック"/>
      <family val="3"/>
      <charset val="128"/>
      <scheme val="minor"/>
    </font>
    <font>
      <u/>
      <sz val="14"/>
      <name val="ＭＳ Ｐゴシック"/>
      <family val="3"/>
      <charset val="128"/>
    </font>
    <font>
      <sz val="8"/>
      <color theme="1"/>
      <name val="ＭＳ Ｐゴシック"/>
      <family val="3"/>
      <charset val="128"/>
      <scheme val="minor"/>
    </font>
    <font>
      <sz val="11"/>
      <color rgb="FF000000"/>
      <name val="ＭＳ Ｐゴシック"/>
      <family val="3"/>
      <charset val="128"/>
    </font>
    <font>
      <sz val="11"/>
      <color indexed="81"/>
      <name val="ＭＳ Ｐゴシック"/>
      <family val="3"/>
      <charset val="128"/>
    </font>
    <font>
      <sz val="9"/>
      <color indexed="10"/>
      <name val="ＭＳ Ｐゴシック"/>
      <family val="3"/>
      <charset val="128"/>
    </font>
    <font>
      <sz val="9"/>
      <color indexed="81"/>
      <name val="MS P ゴシック"/>
      <family val="3"/>
      <charset val="128"/>
    </font>
    <font>
      <sz val="10"/>
      <color rgb="FFFF0000"/>
      <name val="ＭＳ Ｐゴシック"/>
      <family val="3"/>
      <charset val="128"/>
    </font>
    <font>
      <b/>
      <u/>
      <sz val="10"/>
      <color rgb="FFFF0000"/>
      <name val="ＭＳ Ｐゴシック"/>
      <family val="3"/>
      <charset val="128"/>
    </font>
    <font>
      <sz val="10"/>
      <color theme="1"/>
      <name val="ＭＳ Ｐゴシック"/>
      <family val="3"/>
      <charset val="128"/>
    </font>
    <font>
      <sz val="9"/>
      <color rgb="FFFF0000"/>
      <name val="ＭＳ Ｐゴシック"/>
      <family val="3"/>
      <charset val="128"/>
    </font>
    <font>
      <sz val="12"/>
      <color rgb="FFFF0000"/>
      <name val="ＭＳ Ｐゴシック"/>
      <family val="3"/>
      <charset val="128"/>
    </font>
    <font>
      <b/>
      <sz val="18"/>
      <color theme="1"/>
      <name val="ＭＳ Ｐゴシック"/>
      <family val="3"/>
      <charset val="128"/>
    </font>
    <font>
      <sz val="11"/>
      <color theme="1"/>
      <name val="ＭＳ Ｐゴシック"/>
      <family val="3"/>
      <charset val="128"/>
    </font>
    <font>
      <sz val="12"/>
      <color theme="1"/>
      <name val="ＭＳ ゴシック"/>
      <family val="3"/>
      <charset val="128"/>
    </font>
    <font>
      <sz val="12"/>
      <color theme="1"/>
      <name val="ＭＳ Ｐゴシック"/>
      <family val="3"/>
      <charset val="128"/>
    </font>
    <font>
      <sz val="10"/>
      <color theme="1"/>
      <name val="ＭＳ ゴシック"/>
      <family val="3"/>
      <charset val="128"/>
    </font>
  </fonts>
  <fills count="11">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FCD5B4"/>
        <bgColor indexed="64"/>
      </patternFill>
    </fill>
    <fill>
      <patternFill patternType="solid">
        <fgColor rgb="FFFFFF00"/>
        <bgColor indexed="64"/>
      </patternFill>
    </fill>
  </fills>
  <borders count="124">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top style="hair">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double">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double">
        <color indexed="64"/>
      </top>
      <bottom style="thin">
        <color indexed="64"/>
      </bottom>
      <diagonal/>
    </border>
    <border>
      <left style="thin">
        <color indexed="64"/>
      </left>
      <right style="hair">
        <color indexed="64"/>
      </right>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s>
  <cellStyleXfs count="7">
    <xf numFmtId="0" fontId="0" fillId="0" borderId="0"/>
    <xf numFmtId="38" fontId="2" fillId="0" borderId="0" applyFont="0" applyFill="0" applyBorder="0" applyAlignment="0" applyProtection="0"/>
    <xf numFmtId="0" fontId="12" fillId="0" borderId="0">
      <alignment vertical="center"/>
    </xf>
    <xf numFmtId="0" fontId="1" fillId="0" borderId="0">
      <alignment vertical="center"/>
    </xf>
    <xf numFmtId="0" fontId="20" fillId="0" borderId="0"/>
    <xf numFmtId="38" fontId="20" fillId="0" borderId="0" applyFont="0" applyFill="0" applyBorder="0" applyAlignment="0" applyProtection="0"/>
    <xf numFmtId="38" fontId="2" fillId="0" borderId="0" applyFont="0" applyFill="0" applyBorder="0" applyAlignment="0" applyProtection="0"/>
  </cellStyleXfs>
  <cellXfs count="1117">
    <xf numFmtId="0" fontId="0" fillId="0" borderId="0" xfId="0"/>
    <xf numFmtId="0" fontId="3" fillId="0" borderId="0" xfId="0" applyFont="1"/>
    <xf numFmtId="38" fontId="3" fillId="0" borderId="0" xfId="1" applyFont="1"/>
    <xf numFmtId="38" fontId="3" fillId="0" borderId="0" xfId="1" applyFont="1" applyAlignment="1">
      <alignment vertical="center"/>
    </xf>
    <xf numFmtId="57" fontId="3" fillId="0" borderId="1" xfId="1" applyNumberFormat="1" applyFont="1" applyBorder="1" applyAlignment="1">
      <alignment horizontal="center" vertical="center"/>
    </xf>
    <xf numFmtId="57" fontId="3" fillId="0" borderId="2" xfId="1" applyNumberFormat="1" applyFont="1" applyFill="1" applyBorder="1" applyAlignment="1">
      <alignment horizontal="center" vertical="center"/>
    </xf>
    <xf numFmtId="57" fontId="3" fillId="0" borderId="3" xfId="1" applyNumberFormat="1" applyFont="1" applyFill="1" applyBorder="1" applyAlignment="1">
      <alignment horizontal="center" vertical="center"/>
    </xf>
    <xf numFmtId="57" fontId="3" fillId="0" borderId="2" xfId="1" applyNumberFormat="1" applyFont="1" applyBorder="1" applyAlignment="1">
      <alignment horizontal="center" vertical="center"/>
    </xf>
    <xf numFmtId="57" fontId="3" fillId="0" borderId="3" xfId="1" applyNumberFormat="1" applyFont="1" applyBorder="1" applyAlignment="1">
      <alignment horizontal="center" vertical="center"/>
    </xf>
    <xf numFmtId="38" fontId="3" fillId="0" borderId="1" xfId="1" applyFont="1" applyBorder="1" applyAlignment="1">
      <alignment horizontal="center" vertical="center"/>
    </xf>
    <xf numFmtId="38" fontId="3" fillId="0" borderId="1" xfId="1" applyFont="1" applyBorder="1" applyAlignment="1">
      <alignment vertical="center"/>
    </xf>
    <xf numFmtId="38" fontId="3" fillId="0" borderId="2" xfId="1" applyFont="1" applyFill="1" applyBorder="1" applyAlignment="1">
      <alignment horizontal="center" vertical="center"/>
    </xf>
    <xf numFmtId="57" fontId="3" fillId="0" borderId="2" xfId="1" applyNumberFormat="1" applyFont="1" applyBorder="1" applyAlignment="1">
      <alignment vertical="center"/>
    </xf>
    <xf numFmtId="38" fontId="3" fillId="0" borderId="4" xfId="1" applyFont="1" applyBorder="1" applyAlignment="1">
      <alignment vertical="center"/>
    </xf>
    <xf numFmtId="57" fontId="3" fillId="0" borderId="5" xfId="1" applyNumberFormat="1" applyFont="1" applyBorder="1" applyAlignment="1">
      <alignment horizontal="center" vertical="center"/>
    </xf>
    <xf numFmtId="57" fontId="3" fillId="0" borderId="6" xfId="1" applyNumberFormat="1" applyFont="1" applyBorder="1" applyAlignment="1">
      <alignment horizontal="center" vertical="center"/>
    </xf>
    <xf numFmtId="38" fontId="3" fillId="0" borderId="6" xfId="1" applyFont="1" applyBorder="1" applyAlignment="1">
      <alignment horizontal="center" vertical="center"/>
    </xf>
    <xf numFmtId="38" fontId="3" fillId="0" borderId="5" xfId="1" applyFont="1" applyFill="1" applyBorder="1" applyAlignment="1">
      <alignment horizontal="center" vertical="center"/>
    </xf>
    <xf numFmtId="38" fontId="3" fillId="0" borderId="5" xfId="1" applyFont="1" applyBorder="1" applyAlignment="1">
      <alignment horizontal="center" vertical="center"/>
    </xf>
    <xf numFmtId="38" fontId="3" fillId="0" borderId="5" xfId="1" applyFont="1" applyBorder="1" applyAlignment="1">
      <alignment horizontal="center" vertical="center" wrapText="1"/>
    </xf>
    <xf numFmtId="57" fontId="3" fillId="0" borderId="5" xfId="1" applyNumberFormat="1" applyFont="1" applyBorder="1" applyAlignment="1">
      <alignment horizontal="centerContinuous" vertical="center"/>
    </xf>
    <xf numFmtId="38" fontId="3" fillId="0" borderId="7" xfId="1" applyFont="1" applyBorder="1" applyAlignment="1">
      <alignment horizontal="centerContinuous" vertical="center"/>
    </xf>
    <xf numFmtId="38" fontId="3" fillId="0" borderId="0" xfId="1" applyFont="1" applyFill="1" applyAlignment="1">
      <alignment vertical="center"/>
    </xf>
    <xf numFmtId="57" fontId="3" fillId="0" borderId="8" xfId="1" applyNumberFormat="1" applyFont="1" applyFill="1" applyBorder="1" applyAlignment="1">
      <alignment horizontal="center" vertical="center"/>
    </xf>
    <xf numFmtId="57" fontId="3" fillId="0" borderId="9" xfId="1" applyNumberFormat="1" applyFont="1" applyFill="1" applyBorder="1" applyAlignment="1">
      <alignment horizontal="center" vertical="center"/>
    </xf>
    <xf numFmtId="57" fontId="3" fillId="0" borderId="10" xfId="1" applyNumberFormat="1" applyFont="1" applyFill="1" applyBorder="1" applyAlignment="1">
      <alignment horizontal="center" vertical="center"/>
    </xf>
    <xf numFmtId="38" fontId="3" fillId="0" borderId="8" xfId="1" applyFont="1" applyFill="1" applyBorder="1" applyAlignment="1">
      <alignment vertical="center"/>
    </xf>
    <xf numFmtId="38" fontId="3" fillId="0" borderId="9" xfId="1" applyFont="1" applyFill="1" applyBorder="1" applyAlignment="1">
      <alignment horizontal="center" vertical="center"/>
    </xf>
    <xf numFmtId="38" fontId="3" fillId="0" borderId="9" xfId="1" applyFont="1" applyFill="1" applyBorder="1" applyAlignment="1">
      <alignment vertical="center"/>
    </xf>
    <xf numFmtId="40" fontId="3" fillId="0" borderId="9" xfId="1" applyNumberFormat="1" applyFont="1" applyFill="1" applyBorder="1" applyAlignment="1">
      <alignment horizontal="center" vertical="center"/>
    </xf>
    <xf numFmtId="0" fontId="3" fillId="0" borderId="11" xfId="0" applyFont="1" applyFill="1" applyBorder="1" applyAlignment="1">
      <alignment vertical="center"/>
    </xf>
    <xf numFmtId="38" fontId="3" fillId="0" borderId="0" xfId="1" applyFont="1" applyFill="1" applyBorder="1"/>
    <xf numFmtId="0" fontId="3" fillId="0" borderId="5" xfId="0" applyFont="1" applyFill="1" applyBorder="1" applyAlignment="1">
      <alignment horizontal="left"/>
    </xf>
    <xf numFmtId="57" fontId="3" fillId="0" borderId="5" xfId="1" applyNumberFormat="1" applyFont="1" applyFill="1" applyBorder="1" applyAlignment="1">
      <alignment horizontal="center"/>
    </xf>
    <xf numFmtId="38" fontId="3" fillId="0" borderId="6" xfId="1" applyFont="1" applyFill="1" applyBorder="1" applyAlignment="1">
      <alignment horizontal="center"/>
    </xf>
    <xf numFmtId="38" fontId="3" fillId="0" borderId="6" xfId="1" applyFont="1" applyFill="1" applyBorder="1"/>
    <xf numFmtId="38" fontId="3" fillId="0" borderId="5" xfId="1" applyFont="1" applyFill="1" applyBorder="1" applyAlignment="1">
      <alignment horizontal="center"/>
    </xf>
    <xf numFmtId="38" fontId="3" fillId="0" borderId="5" xfId="1" applyFont="1" applyFill="1" applyBorder="1" applyAlignment="1">
      <alignment horizontal="right"/>
    </xf>
    <xf numFmtId="57" fontId="3" fillId="0" borderId="6" xfId="1" applyNumberFormat="1" applyFont="1" applyFill="1" applyBorder="1"/>
    <xf numFmtId="38" fontId="3" fillId="0" borderId="7" xfId="1" applyFont="1" applyFill="1" applyBorder="1"/>
    <xf numFmtId="38" fontId="3" fillId="0" borderId="0" xfId="1"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9" xfId="0" applyFont="1" applyFill="1" applyBorder="1" applyAlignment="1">
      <alignment horizontal="right" vertical="center" wrapText="1"/>
    </xf>
    <xf numFmtId="57" fontId="3" fillId="0" borderId="9" xfId="0" applyNumberFormat="1" applyFont="1" applyFill="1" applyBorder="1" applyAlignment="1">
      <alignment horizontal="right" vertical="center" wrapText="1"/>
    </xf>
    <xf numFmtId="177" fontId="3" fillId="0" borderId="9" xfId="1" applyNumberFormat="1" applyFont="1" applyFill="1" applyBorder="1" applyAlignment="1">
      <alignment vertical="center" wrapText="1"/>
    </xf>
    <xf numFmtId="57" fontId="3" fillId="0" borderId="8" xfId="1" applyNumberFormat="1" applyFont="1" applyFill="1" applyBorder="1" applyAlignment="1">
      <alignment horizontal="left" vertical="center" wrapText="1"/>
    </xf>
    <xf numFmtId="57" fontId="3" fillId="0" borderId="11" xfId="1" applyNumberFormat="1" applyFont="1" applyFill="1" applyBorder="1" applyAlignment="1">
      <alignment horizontal="left" vertical="center" wrapText="1"/>
    </xf>
    <xf numFmtId="57" fontId="3" fillId="0" borderId="9" xfId="0" applyNumberFormat="1" applyFont="1" applyFill="1" applyBorder="1" applyAlignment="1">
      <alignment horizontal="left" vertical="center" wrapText="1"/>
    </xf>
    <xf numFmtId="38" fontId="3" fillId="0" borderId="0" xfId="1" applyFont="1" applyAlignment="1">
      <alignment vertical="center" wrapText="1"/>
    </xf>
    <xf numFmtId="38" fontId="3" fillId="0" borderId="6" xfId="1" applyFont="1" applyBorder="1" applyAlignment="1">
      <alignment horizontal="center" vertical="center" wrapText="1"/>
    </xf>
    <xf numFmtId="38" fontId="3" fillId="0" borderId="8" xfId="1" applyFont="1" applyFill="1" applyBorder="1" applyAlignment="1">
      <alignment horizontal="center" vertical="center"/>
    </xf>
    <xf numFmtId="38" fontId="3" fillId="0" borderId="6" xfId="1" applyFont="1" applyFill="1" applyBorder="1" applyAlignment="1">
      <alignment horizontal="right"/>
    </xf>
    <xf numFmtId="177" fontId="3" fillId="0" borderId="8" xfId="1" applyNumberFormat="1" applyFont="1" applyFill="1" applyBorder="1" applyAlignment="1">
      <alignment vertical="center" wrapText="1"/>
    </xf>
    <xf numFmtId="57" fontId="4" fillId="0" borderId="10" xfId="1" applyNumberFormat="1" applyFont="1" applyFill="1" applyBorder="1" applyAlignment="1"/>
    <xf numFmtId="57" fontId="4" fillId="0" borderId="10" xfId="1" applyNumberFormat="1" applyFont="1" applyBorder="1" applyAlignment="1"/>
    <xf numFmtId="38" fontId="3" fillId="0" borderId="10" xfId="1" applyFont="1" applyBorder="1" applyAlignment="1"/>
    <xf numFmtId="38" fontId="3" fillId="0" borderId="10" xfId="1" applyFont="1" applyFill="1" applyBorder="1" applyAlignment="1"/>
    <xf numFmtId="38" fontId="3" fillId="0" borderId="0" xfId="1" applyFont="1" applyBorder="1" applyAlignment="1"/>
    <xf numFmtId="57" fontId="3" fillId="0" borderId="0" xfId="1" applyNumberFormat="1" applyFont="1" applyBorder="1" applyAlignment="1"/>
    <xf numFmtId="38" fontId="3" fillId="0" borderId="0" xfId="1" applyFont="1" applyAlignment="1"/>
    <xf numFmtId="38" fontId="3" fillId="0" borderId="6" xfId="1" applyFont="1" applyFill="1" applyBorder="1" applyAlignment="1">
      <alignment wrapText="1"/>
    </xf>
    <xf numFmtId="40" fontId="3" fillId="0" borderId="12" xfId="1" applyNumberFormat="1" applyFont="1" applyFill="1" applyBorder="1" applyAlignment="1">
      <alignment horizontal="center" vertical="center"/>
    </xf>
    <xf numFmtId="0" fontId="2" fillId="0" borderId="0" xfId="0" applyFont="1"/>
    <xf numFmtId="0" fontId="6" fillId="0" borderId="0" xfId="0" applyFont="1" applyFill="1"/>
    <xf numFmtId="0" fontId="6" fillId="0" borderId="0" xfId="0" applyFont="1"/>
    <xf numFmtId="176" fontId="3" fillId="0" borderId="2" xfId="0" applyNumberFormat="1" applyFont="1" applyBorder="1" applyAlignment="1">
      <alignment horizontal="right" vertical="center"/>
    </xf>
    <xf numFmtId="176" fontId="3" fillId="0" borderId="2" xfId="0" applyNumberFormat="1" applyFont="1" applyBorder="1" applyAlignment="1">
      <alignment vertical="center"/>
    </xf>
    <xf numFmtId="176" fontId="3" fillId="0" borderId="3" xfId="0" applyNumberFormat="1" applyFont="1" applyBorder="1" applyAlignment="1">
      <alignment vertical="center"/>
    </xf>
    <xf numFmtId="176" fontId="3" fillId="0" borderId="1" xfId="0" applyNumberFormat="1" applyFont="1" applyBorder="1" applyAlignment="1">
      <alignment horizontal="right" vertical="center"/>
    </xf>
    <xf numFmtId="0" fontId="3" fillId="0" borderId="9" xfId="0" applyFont="1" applyFill="1" applyBorder="1" applyAlignment="1">
      <alignment horizontal="right" vertical="center"/>
    </xf>
    <xf numFmtId="0" fontId="7" fillId="0" borderId="8" xfId="0" applyFont="1" applyFill="1" applyBorder="1" applyAlignment="1">
      <alignment horizontal="center" vertical="center"/>
    </xf>
    <xf numFmtId="177" fontId="3" fillId="0" borderId="13" xfId="1" applyNumberFormat="1" applyFont="1" applyFill="1" applyBorder="1" applyAlignment="1">
      <alignment vertical="center" wrapText="1"/>
    </xf>
    <xf numFmtId="57" fontId="8" fillId="0" borderId="10" xfId="1" applyNumberFormat="1" applyFont="1" applyFill="1" applyBorder="1" applyAlignment="1"/>
    <xf numFmtId="0" fontId="12" fillId="0" borderId="0" xfId="2">
      <alignment vertical="center"/>
    </xf>
    <xf numFmtId="0" fontId="12" fillId="2" borderId="0" xfId="2" applyFill="1">
      <alignment vertical="center"/>
    </xf>
    <xf numFmtId="0" fontId="13" fillId="0" borderId="0" xfId="0" applyFont="1" applyAlignment="1">
      <alignment vertical="center"/>
    </xf>
    <xf numFmtId="0" fontId="14" fillId="0" borderId="0" xfId="0" applyFont="1"/>
    <xf numFmtId="0" fontId="16" fillId="0" borderId="0" xfId="0" applyFont="1" applyAlignment="1">
      <alignment vertical="center"/>
    </xf>
    <xf numFmtId="0" fontId="13" fillId="0" borderId="14" xfId="0" applyFont="1" applyBorder="1" applyAlignment="1">
      <alignment horizontal="center" vertical="center" wrapText="1"/>
    </xf>
    <xf numFmtId="0" fontId="17" fillId="0" borderId="0" xfId="0" applyFont="1"/>
    <xf numFmtId="0" fontId="13" fillId="0" borderId="32" xfId="0" applyFont="1" applyBorder="1" applyAlignment="1">
      <alignment vertical="center" wrapText="1"/>
    </xf>
    <xf numFmtId="0" fontId="13" fillId="0" borderId="36" xfId="0" applyFont="1" applyBorder="1" applyAlignment="1">
      <alignment horizontal="right" vertical="center" wrapText="1"/>
    </xf>
    <xf numFmtId="0" fontId="13" fillId="0" borderId="17" xfId="0" applyFont="1" applyBorder="1" applyAlignment="1">
      <alignment horizontal="right" vertical="center" wrapText="1"/>
    </xf>
    <xf numFmtId="0" fontId="13" fillId="0" borderId="18" xfId="0" applyFont="1" applyBorder="1" applyAlignment="1">
      <alignment horizontal="right" vertical="center" wrapText="1"/>
    </xf>
    <xf numFmtId="0" fontId="13" fillId="0" borderId="5" xfId="0" applyFont="1" applyBorder="1" applyAlignment="1">
      <alignment horizontal="right" vertical="center" wrapText="1"/>
    </xf>
    <xf numFmtId="0" fontId="13" fillId="0" borderId="0" xfId="0" applyFont="1" applyBorder="1" applyAlignment="1">
      <alignment horizontal="right" vertical="center" wrapText="1"/>
    </xf>
    <xf numFmtId="0" fontId="13" fillId="0" borderId="9" xfId="0" applyFont="1" applyBorder="1" applyAlignment="1">
      <alignment horizontal="right" vertical="center" wrapText="1"/>
    </xf>
    <xf numFmtId="0" fontId="18" fillId="0" borderId="0" xfId="0" applyFont="1" applyAlignment="1">
      <alignment vertical="center"/>
    </xf>
    <xf numFmtId="49" fontId="18" fillId="0" borderId="0" xfId="0" applyNumberFormat="1" applyFont="1" applyAlignment="1">
      <alignment horizontal="right" vertical="center"/>
    </xf>
    <xf numFmtId="49" fontId="14" fillId="0" borderId="0" xfId="0" applyNumberFormat="1" applyFont="1" applyAlignment="1">
      <alignment horizontal="right"/>
    </xf>
    <xf numFmtId="0" fontId="2" fillId="0" borderId="0" xfId="4" applyFont="1" applyFill="1" applyAlignment="1">
      <alignment vertical="center"/>
    </xf>
    <xf numFmtId="0" fontId="2" fillId="0" borderId="64" xfId="4" applyFont="1" applyFill="1" applyBorder="1" applyAlignment="1">
      <alignment vertical="center"/>
    </xf>
    <xf numFmtId="0" fontId="2" fillId="0" borderId="0" xfId="4" applyFont="1" applyFill="1"/>
    <xf numFmtId="0" fontId="2" fillId="0" borderId="0" xfId="4" applyFont="1"/>
    <xf numFmtId="0" fontId="25" fillId="0" borderId="0" xfId="4" applyFont="1" applyAlignment="1">
      <alignment wrapText="1"/>
    </xf>
    <xf numFmtId="0" fontId="25" fillId="0" borderId="0" xfId="4" applyFont="1" applyAlignment="1"/>
    <xf numFmtId="176" fontId="31" fillId="0" borderId="57" xfId="4" applyNumberFormat="1" applyFont="1" applyBorder="1" applyAlignment="1">
      <alignment horizontal="right" vertical="center"/>
    </xf>
    <xf numFmtId="176" fontId="31" fillId="0" borderId="17" xfId="4" applyNumberFormat="1" applyFont="1" applyBorder="1" applyAlignment="1">
      <alignment horizontal="right" vertical="center"/>
    </xf>
    <xf numFmtId="176" fontId="31" fillId="0" borderId="57" xfId="4" applyNumberFormat="1" applyFont="1" applyBorder="1" applyAlignment="1">
      <alignment vertical="center"/>
    </xf>
    <xf numFmtId="176" fontId="31" fillId="0" borderId="16" xfId="4" applyNumberFormat="1" applyFont="1" applyBorder="1" applyAlignment="1">
      <alignment horizontal="center" vertical="center"/>
    </xf>
    <xf numFmtId="176" fontId="31" fillId="0" borderId="16" xfId="4" applyNumberFormat="1" applyFont="1" applyBorder="1" applyAlignment="1">
      <alignment horizontal="right" vertical="center"/>
    </xf>
    <xf numFmtId="176" fontId="31" fillId="0" borderId="74" xfId="4" applyNumberFormat="1" applyFont="1" applyBorder="1" applyAlignment="1">
      <alignment horizontal="right" vertical="center"/>
    </xf>
    <xf numFmtId="38" fontId="3" fillId="0" borderId="5" xfId="5" applyFont="1" applyBorder="1" applyAlignment="1">
      <alignment horizontal="center" vertical="center"/>
    </xf>
    <xf numFmtId="38" fontId="3" fillId="0" borderId="5" xfId="5" applyFont="1" applyBorder="1" applyAlignment="1">
      <alignment horizontal="center" vertical="center" wrapText="1"/>
    </xf>
    <xf numFmtId="38" fontId="3" fillId="0" borderId="9" xfId="5" applyFont="1" applyFill="1" applyBorder="1" applyAlignment="1">
      <alignment horizontal="center" vertical="center"/>
    </xf>
    <xf numFmtId="40" fontId="3" fillId="0" borderId="9" xfId="5" applyNumberFormat="1" applyFont="1" applyFill="1" applyBorder="1" applyAlignment="1">
      <alignment horizontal="center" vertical="center"/>
    </xf>
    <xf numFmtId="40" fontId="3" fillId="0" borderId="12" xfId="5" applyNumberFormat="1" applyFont="1" applyFill="1" applyBorder="1" applyAlignment="1">
      <alignment horizontal="center" vertical="center"/>
    </xf>
    <xf numFmtId="0" fontId="23" fillId="0" borderId="0" xfId="4" applyFont="1" applyFill="1" applyAlignment="1">
      <alignment horizontal="left" vertical="center"/>
    </xf>
    <xf numFmtId="0" fontId="23" fillId="0" borderId="19" xfId="4" applyFont="1" applyFill="1" applyBorder="1" applyAlignment="1">
      <alignment horizontal="left" vertical="center"/>
    </xf>
    <xf numFmtId="0" fontId="23" fillId="0" borderId="13" xfId="4" applyFont="1" applyFill="1" applyBorder="1" applyAlignment="1">
      <alignment horizontal="left" vertical="center"/>
    </xf>
    <xf numFmtId="0" fontId="23" fillId="0" borderId="13" xfId="4" applyFont="1" applyFill="1" applyBorder="1" applyAlignment="1">
      <alignment horizontal="left" vertical="center" wrapText="1"/>
    </xf>
    <xf numFmtId="38" fontId="3" fillId="0" borderId="13" xfId="5" applyFont="1" applyFill="1" applyBorder="1" applyAlignment="1">
      <alignment horizontal="center" vertical="center"/>
    </xf>
    <xf numFmtId="38" fontId="3" fillId="0" borderId="12" xfId="5" applyFont="1" applyFill="1" applyBorder="1" applyAlignment="1">
      <alignment horizontal="center" vertical="center"/>
    </xf>
    <xf numFmtId="38" fontId="3" fillId="0" borderId="77" xfId="5" applyFont="1" applyFill="1" applyBorder="1" applyAlignment="1">
      <alignment horizontal="center" vertical="center"/>
    </xf>
    <xf numFmtId="0" fontId="23" fillId="0" borderId="64" xfId="4" applyFont="1" applyFill="1" applyBorder="1" applyAlignment="1">
      <alignment horizontal="center" vertical="center"/>
    </xf>
    <xf numFmtId="0" fontId="23" fillId="0" borderId="13" xfId="4" applyFont="1" applyFill="1" applyBorder="1" applyAlignment="1">
      <alignment horizontal="center" vertical="center"/>
    </xf>
    <xf numFmtId="0" fontId="2" fillId="0" borderId="19" xfId="4" applyFont="1" applyFill="1" applyBorder="1" applyAlignment="1">
      <alignment vertical="center"/>
    </xf>
    <xf numFmtId="0" fontId="2" fillId="0" borderId="13" xfId="4" applyFont="1" applyFill="1" applyBorder="1" applyAlignment="1">
      <alignment vertical="center"/>
    </xf>
    <xf numFmtId="0" fontId="2" fillId="0" borderId="13" xfId="4" applyFont="1" applyFill="1" applyBorder="1" applyAlignment="1">
      <alignment horizontal="center" vertical="center"/>
    </xf>
    <xf numFmtId="0" fontId="2" fillId="0" borderId="13" xfId="4" applyFont="1" applyFill="1" applyBorder="1" applyAlignment="1">
      <alignment horizontal="center" vertical="center" wrapText="1"/>
    </xf>
    <xf numFmtId="177" fontId="3" fillId="0" borderId="9" xfId="5" applyNumberFormat="1" applyFont="1" applyFill="1" applyBorder="1" applyAlignment="1">
      <alignment vertical="center" wrapText="1"/>
    </xf>
    <xf numFmtId="181" fontId="3" fillId="0" borderId="9" xfId="5" applyNumberFormat="1" applyFont="1" applyFill="1" applyBorder="1" applyAlignment="1">
      <alignment vertical="center" wrapText="1"/>
    </xf>
    <xf numFmtId="177" fontId="3" fillId="0" borderId="9" xfId="5" applyNumberFormat="1" applyFont="1" applyFill="1" applyBorder="1" applyAlignment="1">
      <alignment horizontal="center" vertical="center" wrapText="1"/>
    </xf>
    <xf numFmtId="177" fontId="3" fillId="0" borderId="8" xfId="5" applyNumberFormat="1" applyFont="1" applyFill="1" applyBorder="1" applyAlignment="1">
      <alignment vertical="center" wrapText="1"/>
    </xf>
    <xf numFmtId="177" fontId="3" fillId="0" borderId="76" xfId="5" applyNumberFormat="1" applyFont="1" applyFill="1" applyBorder="1" applyAlignment="1">
      <alignment vertical="center" wrapText="1"/>
    </xf>
    <xf numFmtId="0" fontId="2" fillId="0" borderId="21" xfId="4" applyFont="1" applyFill="1" applyBorder="1" applyAlignment="1">
      <alignment vertical="center"/>
    </xf>
    <xf numFmtId="0" fontId="2" fillId="0" borderId="23" xfId="4" applyFont="1" applyFill="1" applyBorder="1" applyAlignment="1">
      <alignment vertical="center"/>
    </xf>
    <xf numFmtId="0" fontId="2" fillId="0" borderId="23" xfId="4" applyFont="1" applyFill="1" applyBorder="1" applyAlignment="1">
      <alignment horizontal="center" vertical="center"/>
    </xf>
    <xf numFmtId="181" fontId="3" fillId="0" borderId="23" xfId="5" applyNumberFormat="1" applyFont="1" applyFill="1" applyBorder="1" applyAlignment="1">
      <alignment vertical="center" wrapText="1"/>
    </xf>
    <xf numFmtId="177" fontId="3" fillId="0" borderId="61" xfId="5" applyNumberFormat="1" applyFont="1" applyFill="1" applyBorder="1" applyAlignment="1">
      <alignment horizontal="center" vertical="center" wrapText="1"/>
    </xf>
    <xf numFmtId="177" fontId="3" fillId="0" borderId="61" xfId="5" applyNumberFormat="1" applyFont="1" applyFill="1" applyBorder="1" applyAlignment="1">
      <alignment vertical="center" wrapText="1"/>
    </xf>
    <xf numFmtId="177" fontId="3" fillId="0" borderId="72" xfId="5" applyNumberFormat="1" applyFont="1" applyFill="1" applyBorder="1" applyAlignment="1">
      <alignment vertical="center" wrapText="1"/>
    </xf>
    <xf numFmtId="177" fontId="3" fillId="0" borderId="78" xfId="5" applyNumberFormat="1" applyFont="1" applyFill="1" applyBorder="1" applyAlignment="1">
      <alignment vertical="center" wrapText="1"/>
    </xf>
    <xf numFmtId="0" fontId="2" fillId="0" borderId="65" xfId="4" applyFont="1" applyFill="1" applyBorder="1" applyAlignment="1">
      <alignment vertical="center"/>
    </xf>
    <xf numFmtId="0" fontId="2" fillId="0" borderId="0" xfId="4" applyFont="1" applyFill="1" applyAlignment="1">
      <alignment horizontal="center" vertical="center"/>
    </xf>
    <xf numFmtId="0" fontId="32" fillId="0" borderId="0" xfId="4" applyFont="1" applyFill="1" applyAlignment="1">
      <alignment vertical="center"/>
    </xf>
    <xf numFmtId="0" fontId="10" fillId="0" borderId="0" xfId="4" applyFont="1" applyFill="1" applyAlignment="1">
      <alignment vertical="center"/>
    </xf>
    <xf numFmtId="0" fontId="34" fillId="0" borderId="0" xfId="4" applyFont="1" applyFill="1" applyAlignment="1">
      <alignment horizontal="center" vertical="center"/>
    </xf>
    <xf numFmtId="0" fontId="10" fillId="0" borderId="0" xfId="4" applyFont="1" applyFill="1" applyAlignment="1">
      <alignment horizontal="center" vertical="center"/>
    </xf>
    <xf numFmtId="0" fontId="10" fillId="0" borderId="0" xfId="4" applyFont="1" applyFill="1" applyBorder="1" applyAlignment="1">
      <alignment horizontal="center" vertical="center"/>
    </xf>
    <xf numFmtId="0" fontId="10" fillId="0" borderId="0" xfId="4" applyFont="1" applyFill="1" applyBorder="1" applyAlignment="1">
      <alignment horizontal="centerContinuous" vertical="center"/>
    </xf>
    <xf numFmtId="0" fontId="35" fillId="0" borderId="0" xfId="4" applyFont="1" applyFill="1" applyAlignment="1">
      <alignment vertical="center"/>
    </xf>
    <xf numFmtId="0" fontId="35" fillId="0" borderId="0" xfId="4" applyFont="1" applyFill="1" applyBorder="1" applyAlignment="1">
      <alignment horizontal="centerContinuous" vertical="center"/>
    </xf>
    <xf numFmtId="0" fontId="35" fillId="0" borderId="0" xfId="4" applyFont="1" applyFill="1" applyBorder="1" applyAlignment="1">
      <alignment vertical="center"/>
    </xf>
    <xf numFmtId="0" fontId="26" fillId="0" borderId="0" xfId="4" applyFont="1" applyFill="1" applyBorder="1" applyAlignment="1">
      <alignment vertical="center"/>
    </xf>
    <xf numFmtId="0" fontId="26" fillId="0" borderId="0" xfId="4" applyFont="1" applyFill="1" applyAlignment="1">
      <alignment vertical="center"/>
    </xf>
    <xf numFmtId="0" fontId="35" fillId="0" borderId="40" xfId="4" applyFont="1" applyFill="1" applyBorder="1" applyAlignment="1">
      <alignment vertical="center"/>
    </xf>
    <xf numFmtId="0" fontId="35" fillId="0" borderId="54" xfId="4" applyFont="1" applyFill="1" applyBorder="1" applyAlignment="1">
      <alignment vertical="center"/>
    </xf>
    <xf numFmtId="0" fontId="35" fillId="0" borderId="80" xfId="4" applyFont="1" applyFill="1" applyBorder="1" applyAlignment="1">
      <alignment vertical="center"/>
    </xf>
    <xf numFmtId="0" fontId="35" fillId="0" borderId="0" xfId="4" applyFont="1" applyFill="1" applyBorder="1" applyAlignment="1"/>
    <xf numFmtId="0" fontId="38" fillId="0" borderId="43" xfId="4" applyFont="1" applyFill="1" applyBorder="1" applyAlignment="1">
      <alignment horizontal="center" vertical="center"/>
    </xf>
    <xf numFmtId="0" fontId="26" fillId="0" borderId="0" xfId="4" applyFont="1" applyFill="1" applyBorder="1" applyAlignment="1">
      <alignment horizontal="center" vertical="center"/>
    </xf>
    <xf numFmtId="0" fontId="35" fillId="0" borderId="0" xfId="4" applyFont="1" applyFill="1" applyBorder="1" applyAlignment="1">
      <alignment horizontal="center" vertical="center"/>
    </xf>
    <xf numFmtId="0" fontId="35" fillId="0" borderId="41" xfId="4" applyFont="1" applyFill="1" applyBorder="1" applyAlignment="1">
      <alignment horizontal="left" vertical="center" wrapText="1"/>
    </xf>
    <xf numFmtId="0" fontId="35" fillId="0" borderId="79" xfId="4" applyFont="1" applyFill="1" applyBorder="1" applyAlignment="1">
      <alignment horizontal="center" vertical="center"/>
    </xf>
    <xf numFmtId="0" fontId="35" fillId="0" borderId="0" xfId="4" applyFont="1" applyFill="1" applyBorder="1" applyAlignment="1">
      <alignment vertical="center" wrapText="1"/>
    </xf>
    <xf numFmtId="0" fontId="35" fillId="0" borderId="79" xfId="4" applyFont="1" applyFill="1" applyBorder="1" applyAlignment="1">
      <alignment vertical="center"/>
    </xf>
    <xf numFmtId="0" fontId="40" fillId="0" borderId="0" xfId="4" applyFont="1" applyFill="1" applyBorder="1" applyAlignment="1">
      <alignment horizontal="center" vertical="center"/>
    </xf>
    <xf numFmtId="0" fontId="35" fillId="0" borderId="0" xfId="4" applyFont="1" applyFill="1" applyBorder="1" applyAlignment="1">
      <alignment horizontal="right" vertical="center" wrapText="1"/>
    </xf>
    <xf numFmtId="0" fontId="35" fillId="0" borderId="0" xfId="4" applyFont="1" applyFill="1" applyBorder="1" applyAlignment="1">
      <alignment horizontal="center" vertical="center" wrapText="1"/>
    </xf>
    <xf numFmtId="0" fontId="35" fillId="0" borderId="0" xfId="4" applyFont="1" applyFill="1" applyBorder="1" applyAlignment="1">
      <alignment horizontal="right" vertical="center"/>
    </xf>
    <xf numFmtId="0" fontId="35" fillId="0" borderId="87" xfId="4" applyFont="1" applyFill="1" applyBorder="1" applyAlignment="1">
      <alignment horizontal="right" vertical="center"/>
    </xf>
    <xf numFmtId="0" fontId="35" fillId="0" borderId="0" xfId="4" applyFont="1" applyFill="1" applyBorder="1" applyAlignment="1">
      <alignment horizontal="left" vertical="center"/>
    </xf>
    <xf numFmtId="38" fontId="43" fillId="0" borderId="40" xfId="5" applyFont="1" applyFill="1" applyBorder="1" applyAlignment="1">
      <alignment vertical="center"/>
    </xf>
    <xf numFmtId="0" fontId="35" fillId="0" borderId="0" xfId="4" applyFont="1" applyFill="1" applyAlignment="1">
      <alignment vertical="top" wrapText="1"/>
    </xf>
    <xf numFmtId="38" fontId="43" fillId="0" borderId="16" xfId="5" applyFont="1" applyFill="1" applyBorder="1" applyAlignment="1">
      <alignment vertical="center"/>
    </xf>
    <xf numFmtId="38" fontId="43" fillId="0" borderId="93" xfId="5" applyFont="1" applyFill="1" applyBorder="1" applyAlignment="1">
      <alignment horizontal="right" vertical="center"/>
    </xf>
    <xf numFmtId="0" fontId="27" fillId="0" borderId="0" xfId="0" applyFont="1" applyAlignment="1">
      <alignment vertical="center"/>
    </xf>
    <xf numFmtId="0" fontId="27" fillId="0" borderId="1" xfId="0" applyFont="1" applyBorder="1" applyAlignment="1">
      <alignment horizontal="center" vertical="center" shrinkToFit="1"/>
    </xf>
    <xf numFmtId="0" fontId="27" fillId="0" borderId="13" xfId="0" applyFont="1" applyBorder="1" applyAlignment="1">
      <alignment horizontal="center" vertical="center"/>
    </xf>
    <xf numFmtId="0" fontId="27" fillId="0" borderId="2" xfId="0" applyFont="1" applyBorder="1" applyAlignment="1">
      <alignment horizontal="center" vertical="center" shrinkToFit="1"/>
    </xf>
    <xf numFmtId="0" fontId="27" fillId="0" borderId="64" xfId="0" applyFont="1" applyBorder="1" applyAlignment="1">
      <alignment vertical="center"/>
    </xf>
    <xf numFmtId="0" fontId="27" fillId="0" borderId="1" xfId="0" applyFont="1" applyBorder="1" applyAlignment="1">
      <alignment horizontal="center" vertical="center" wrapText="1" shrinkToFit="1"/>
    </xf>
    <xf numFmtId="0" fontId="27" fillId="0" borderId="13" xfId="0" applyFont="1" applyBorder="1" applyAlignment="1">
      <alignment horizontal="right" vertical="center"/>
    </xf>
    <xf numFmtId="0" fontId="12" fillId="0" borderId="0" xfId="2" applyFill="1">
      <alignment vertical="center"/>
    </xf>
    <xf numFmtId="0" fontId="27" fillId="0" borderId="0" xfId="0" applyFont="1" applyBorder="1" applyAlignment="1">
      <alignment vertical="center" shrinkToFit="1"/>
    </xf>
    <xf numFmtId="0" fontId="27" fillId="0" borderId="0" xfId="0" applyFont="1" applyBorder="1" applyAlignment="1">
      <alignment horizontal="center" vertical="center"/>
    </xf>
    <xf numFmtId="0" fontId="27" fillId="0" borderId="0" xfId="0" applyFont="1" applyBorder="1" applyAlignment="1">
      <alignment horizontal="left" vertical="center"/>
    </xf>
    <xf numFmtId="182" fontId="27" fillId="0" borderId="13" xfId="0" applyNumberFormat="1" applyFont="1" applyBorder="1" applyAlignment="1">
      <alignment vertical="center"/>
    </xf>
    <xf numFmtId="183" fontId="27" fillId="0" borderId="1" xfId="0" applyNumberFormat="1" applyFont="1" applyBorder="1" applyAlignment="1">
      <alignment vertical="center"/>
    </xf>
    <xf numFmtId="182" fontId="27" fillId="0" borderId="8" xfId="0" applyNumberFormat="1" applyFont="1" applyBorder="1" applyAlignment="1">
      <alignment vertical="center"/>
    </xf>
    <xf numFmtId="184" fontId="27" fillId="0" borderId="13" xfId="0" applyNumberFormat="1" applyFont="1" applyBorder="1" applyAlignment="1">
      <alignment horizontal="center" vertical="center"/>
    </xf>
    <xf numFmtId="185" fontId="27" fillId="0" borderId="13" xfId="0" applyNumberFormat="1" applyFont="1" applyBorder="1" applyAlignment="1">
      <alignment vertical="center"/>
    </xf>
    <xf numFmtId="182" fontId="27" fillId="0" borderId="0" xfId="0" applyNumberFormat="1" applyFont="1" applyBorder="1" applyAlignment="1">
      <alignment vertical="center"/>
    </xf>
    <xf numFmtId="0" fontId="27" fillId="0" borderId="13" xfId="0" applyFont="1" applyBorder="1" applyAlignment="1">
      <alignment horizontal="center" vertical="center"/>
    </xf>
    <xf numFmtId="0" fontId="27" fillId="0" borderId="1" xfId="0" applyFont="1" applyBorder="1" applyAlignment="1">
      <alignment horizontal="center" vertical="center" shrinkToFit="1"/>
    </xf>
    <xf numFmtId="0" fontId="27" fillId="0" borderId="1" xfId="0" applyFont="1" applyBorder="1" applyAlignment="1">
      <alignment horizontal="center" vertical="center"/>
    </xf>
    <xf numFmtId="0" fontId="27" fillId="0" borderId="13" xfId="0" applyFont="1" applyBorder="1" applyAlignment="1">
      <alignment horizontal="center" vertical="center"/>
    </xf>
    <xf numFmtId="0" fontId="27" fillId="0" borderId="13" xfId="0" applyFont="1" applyBorder="1" applyAlignment="1">
      <alignment horizontal="center" vertical="center" shrinkToFit="1"/>
    </xf>
    <xf numFmtId="0" fontId="27" fillId="0" borderId="1" xfId="0" applyFont="1" applyBorder="1" applyAlignment="1">
      <alignment horizontal="center" vertical="center"/>
    </xf>
    <xf numFmtId="0" fontId="27" fillId="0" borderId="1" xfId="0" applyFont="1" applyBorder="1" applyAlignment="1">
      <alignment horizontal="center" vertical="center" shrinkToFit="1"/>
    </xf>
    <xf numFmtId="0" fontId="27" fillId="0" borderId="8" xfId="0" applyFont="1" applyBorder="1" applyAlignment="1">
      <alignment horizontal="center" vertical="center" shrinkToFit="1"/>
    </xf>
    <xf numFmtId="0" fontId="27" fillId="0" borderId="13" xfId="0" applyFont="1" applyBorder="1" applyAlignment="1">
      <alignment vertical="center" shrinkToFit="1"/>
    </xf>
    <xf numFmtId="0" fontId="27" fillId="0" borderId="12" xfId="0" applyFont="1" applyBorder="1" applyAlignment="1">
      <alignment horizontal="right" vertical="center"/>
    </xf>
    <xf numFmtId="0" fontId="27" fillId="0" borderId="0" xfId="0" applyFont="1" applyBorder="1" applyAlignment="1">
      <alignment horizontal="center"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9" xfId="0" applyFont="1" applyBorder="1" applyAlignment="1">
      <alignment vertical="center" shrinkToFit="1"/>
    </xf>
    <xf numFmtId="0" fontId="27" fillId="0" borderId="7" xfId="0" applyFont="1" applyBorder="1" applyAlignment="1">
      <alignment vertical="center" shrinkToFit="1"/>
    </xf>
    <xf numFmtId="0" fontId="27" fillId="0" borderId="4" xfId="0" applyFont="1" applyBorder="1" applyAlignment="1">
      <alignment vertical="center"/>
    </xf>
    <xf numFmtId="0" fontId="27" fillId="0" borderId="9" xfId="0" applyFont="1" applyBorder="1" applyAlignment="1">
      <alignment vertical="center"/>
    </xf>
    <xf numFmtId="0" fontId="27" fillId="0" borderId="10" xfId="0" applyFont="1" applyBorder="1" applyAlignment="1">
      <alignment vertical="center"/>
    </xf>
    <xf numFmtId="0" fontId="27" fillId="0" borderId="6" xfId="0" applyFont="1" applyBorder="1" applyAlignment="1">
      <alignment vertical="center"/>
    </xf>
    <xf numFmtId="0" fontId="27" fillId="0" borderId="11" xfId="0" applyFont="1" applyBorder="1" applyAlignment="1">
      <alignment vertical="center" shrinkToFit="1"/>
    </xf>
    <xf numFmtId="0" fontId="27" fillId="0" borderId="99" xfId="0" applyFont="1" applyBorder="1" applyAlignment="1">
      <alignment vertical="center" shrinkToFit="1"/>
    </xf>
    <xf numFmtId="0" fontId="27" fillId="0" borderId="100" xfId="0" applyFont="1" applyBorder="1" applyAlignment="1">
      <alignment vertical="center" shrinkToFit="1"/>
    </xf>
    <xf numFmtId="0" fontId="27" fillId="0" borderId="11" xfId="0" applyFont="1" applyBorder="1" applyAlignment="1">
      <alignment vertical="center"/>
    </xf>
    <xf numFmtId="0" fontId="27" fillId="0" borderId="2" xfId="0" applyFont="1" applyBorder="1" applyAlignment="1">
      <alignment horizontal="center" vertical="center" shrinkToFit="1"/>
    </xf>
    <xf numFmtId="182" fontId="27" fillId="0" borderId="12" xfId="0" applyNumberFormat="1" applyFont="1" applyBorder="1" applyAlignment="1">
      <alignment vertical="center"/>
    </xf>
    <xf numFmtId="183" fontId="27" fillId="0" borderId="2" xfId="0" applyNumberFormat="1" applyFont="1" applyBorder="1" applyAlignment="1">
      <alignment vertical="center"/>
    </xf>
    <xf numFmtId="182" fontId="27" fillId="0" borderId="9" xfId="0" applyNumberFormat="1" applyFont="1" applyBorder="1" applyAlignment="1">
      <alignment vertical="center"/>
    </xf>
    <xf numFmtId="0" fontId="27" fillId="0" borderId="63" xfId="0" applyFont="1" applyBorder="1" applyAlignment="1">
      <alignment vertical="center"/>
    </xf>
    <xf numFmtId="0" fontId="27" fillId="0" borderId="10" xfId="0" applyFont="1" applyBorder="1" applyAlignment="1">
      <alignment vertical="center"/>
    </xf>
    <xf numFmtId="0" fontId="27" fillId="0" borderId="11" xfId="0" applyFont="1" applyBorder="1" applyAlignment="1">
      <alignment vertical="center"/>
    </xf>
    <xf numFmtId="0" fontId="27" fillId="0" borderId="2" xfId="0" applyFont="1" applyBorder="1" applyAlignment="1">
      <alignment vertical="center" shrinkToFit="1"/>
    </xf>
    <xf numFmtId="0" fontId="27" fillId="0" borderId="4" xfId="0" applyFont="1" applyBorder="1" applyAlignment="1">
      <alignment vertical="center" shrinkToFit="1"/>
    </xf>
    <xf numFmtId="0" fontId="27" fillId="0" borderId="3" xfId="0" applyFont="1" applyBorder="1" applyAlignment="1">
      <alignment vertical="center" shrinkToFit="1"/>
    </xf>
    <xf numFmtId="0" fontId="27" fillId="0" borderId="10" xfId="0" applyFont="1" applyBorder="1" applyAlignment="1">
      <alignment vertical="center" shrinkToFit="1"/>
    </xf>
    <xf numFmtId="0" fontId="27" fillId="0" borderId="2" xfId="0" applyFont="1" applyBorder="1" applyAlignment="1">
      <alignment vertical="center"/>
    </xf>
    <xf numFmtId="0" fontId="27" fillId="0" borderId="4" xfId="0" applyFont="1" applyBorder="1" applyAlignment="1">
      <alignment vertical="center"/>
    </xf>
    <xf numFmtId="0" fontId="27" fillId="0" borderId="0" xfId="0" applyFont="1" applyBorder="1" applyAlignment="1">
      <alignment horizontal="center" vertical="center"/>
    </xf>
    <xf numFmtId="0" fontId="27" fillId="0" borderId="13" xfId="0" applyFont="1" applyBorder="1" applyAlignment="1">
      <alignment horizontal="center" vertical="center"/>
    </xf>
    <xf numFmtId="0" fontId="27" fillId="0" borderId="1" xfId="0" applyFont="1" applyBorder="1" applyAlignment="1">
      <alignment horizontal="center" vertical="center" shrinkToFit="1"/>
    </xf>
    <xf numFmtId="0" fontId="27" fillId="0" borderId="13" xfId="0" applyFont="1" applyBorder="1" applyAlignment="1">
      <alignment horizontal="center" vertical="center" shrinkToFit="1"/>
    </xf>
    <xf numFmtId="0" fontId="27" fillId="0" borderId="1" xfId="0" applyFont="1" applyBorder="1" applyAlignment="1">
      <alignment horizontal="center" vertical="center"/>
    </xf>
    <xf numFmtId="0" fontId="27" fillId="0" borderId="64" xfId="0" applyFont="1" applyBorder="1" applyAlignment="1">
      <alignment vertical="center"/>
    </xf>
    <xf numFmtId="0" fontId="27" fillId="0" borderId="9" xfId="0" applyFont="1" applyBorder="1" applyAlignment="1">
      <alignment vertical="center"/>
    </xf>
    <xf numFmtId="0" fontId="27" fillId="0" borderId="5" xfId="0" applyFont="1" applyBorder="1" applyAlignment="1">
      <alignment vertical="center" wrapText="1"/>
    </xf>
    <xf numFmtId="0" fontId="27" fillId="0" borderId="9" xfId="0" applyFont="1" applyBorder="1" applyAlignment="1">
      <alignment vertical="center" wrapText="1"/>
    </xf>
    <xf numFmtId="0" fontId="27" fillId="0" borderId="6" xfId="0" applyFont="1" applyBorder="1" applyAlignment="1">
      <alignment horizontal="center" vertical="center" wrapText="1" shrinkToFit="1"/>
    </xf>
    <xf numFmtId="0" fontId="27" fillId="0" borderId="5" xfId="0" applyFont="1" applyBorder="1" applyAlignment="1">
      <alignment horizontal="center" vertical="center" shrinkToFit="1"/>
    </xf>
    <xf numFmtId="0" fontId="27" fillId="0" borderId="7" xfId="0" applyFont="1" applyBorder="1" applyAlignment="1">
      <alignment horizontal="center" vertical="center" shrinkToFit="1"/>
    </xf>
    <xf numFmtId="182" fontId="27" fillId="0" borderId="6" xfId="0" applyNumberFormat="1" applyFont="1" applyBorder="1" applyAlignment="1">
      <alignment vertical="center"/>
    </xf>
    <xf numFmtId="0" fontId="27" fillId="0" borderId="0" xfId="0" applyFont="1" applyBorder="1" applyAlignment="1">
      <alignment horizontal="center" vertical="center" shrinkToFit="1"/>
    </xf>
    <xf numFmtId="182" fontId="27" fillId="0" borderId="4" xfId="0" applyNumberFormat="1" applyFont="1" applyBorder="1" applyAlignment="1">
      <alignment horizontal="center" vertical="center"/>
    </xf>
    <xf numFmtId="0" fontId="27" fillId="0" borderId="0" xfId="0" applyNumberFormat="1" applyFont="1" applyBorder="1" applyAlignment="1">
      <alignment vertical="center" wrapText="1"/>
    </xf>
    <xf numFmtId="182" fontId="27" fillId="0" borderId="0" xfId="0" applyNumberFormat="1" applyFont="1" applyBorder="1" applyAlignment="1">
      <alignment vertical="center"/>
    </xf>
    <xf numFmtId="182" fontId="27" fillId="0" borderId="0" xfId="0" applyNumberFormat="1" applyFont="1" applyBorder="1" applyAlignment="1">
      <alignment vertical="center" wrapText="1"/>
    </xf>
    <xf numFmtId="0" fontId="27" fillId="0" borderId="3" xfId="0" applyFont="1" applyBorder="1" applyAlignment="1">
      <alignment horizontal="center" vertical="center"/>
    </xf>
    <xf numFmtId="182" fontId="27" fillId="0" borderId="3" xfId="0" applyNumberFormat="1" applyFont="1" applyBorder="1" applyAlignment="1">
      <alignment horizontal="center" vertical="center"/>
    </xf>
    <xf numFmtId="0" fontId="27" fillId="0" borderId="0" xfId="0" applyNumberFormat="1" applyFont="1" applyBorder="1" applyAlignment="1">
      <alignment vertical="center"/>
    </xf>
    <xf numFmtId="0" fontId="27" fillId="0" borderId="0" xfId="0" applyNumberFormat="1" applyFont="1" applyAlignment="1">
      <alignment vertical="center"/>
    </xf>
    <xf numFmtId="180" fontId="27" fillId="0" borderId="100" xfId="0" applyNumberFormat="1" applyFont="1" applyBorder="1" applyAlignment="1">
      <alignment vertical="center"/>
    </xf>
    <xf numFmtId="182" fontId="27" fillId="0" borderId="101" xfId="0" applyNumberFormat="1" applyFont="1" applyBorder="1" applyAlignment="1">
      <alignment horizontal="center" vertical="center" wrapText="1"/>
    </xf>
    <xf numFmtId="191" fontId="27" fillId="0" borderId="64" xfId="0" applyNumberFormat="1" applyFont="1" applyBorder="1" applyAlignment="1">
      <alignment vertical="center"/>
    </xf>
    <xf numFmtId="191" fontId="27" fillId="0" borderId="103" xfId="0" applyNumberFormat="1" applyFont="1" applyBorder="1" applyAlignment="1">
      <alignment vertical="center"/>
    </xf>
    <xf numFmtId="191" fontId="27" fillId="0" borderId="11" xfId="0" applyNumberFormat="1" applyFont="1" applyBorder="1" applyAlignment="1">
      <alignment vertical="center"/>
    </xf>
    <xf numFmtId="191" fontId="27" fillId="0" borderId="105" xfId="0" applyNumberFormat="1" applyFont="1" applyBorder="1" applyAlignment="1">
      <alignment vertical="center"/>
    </xf>
    <xf numFmtId="191" fontId="27" fillId="0" borderId="106" xfId="0" applyNumberFormat="1" applyFont="1" applyBorder="1" applyAlignment="1">
      <alignment vertical="center"/>
    </xf>
    <xf numFmtId="191" fontId="27" fillId="0" borderId="67" xfId="0" applyNumberFormat="1" applyFont="1" applyBorder="1" applyAlignment="1">
      <alignment vertical="center"/>
    </xf>
    <xf numFmtId="191" fontId="27" fillId="0" borderId="13" xfId="0" applyNumberFormat="1" applyFont="1" applyBorder="1" applyAlignment="1">
      <alignment vertical="center"/>
    </xf>
    <xf numFmtId="182" fontId="27" fillId="0" borderId="107" xfId="0" applyNumberFormat="1" applyFont="1" applyBorder="1" applyAlignment="1">
      <alignment horizontal="center" vertical="center" wrapText="1"/>
    </xf>
    <xf numFmtId="191" fontId="27" fillId="0" borderId="108" xfId="0" applyNumberFormat="1" applyFont="1" applyBorder="1" applyAlignment="1">
      <alignment vertical="center"/>
    </xf>
    <xf numFmtId="0" fontId="27" fillId="0" borderId="13" xfId="0" applyFont="1" applyBorder="1" applyAlignment="1">
      <alignment horizontal="center" vertical="center" wrapText="1" shrinkToFit="1"/>
    </xf>
    <xf numFmtId="0" fontId="27" fillId="0" borderId="13" xfId="0" applyFont="1" applyBorder="1" applyAlignment="1">
      <alignment horizontal="right" vertical="center"/>
    </xf>
    <xf numFmtId="0" fontId="27" fillId="0" borderId="7" xfId="0" applyNumberFormat="1" applyFont="1" applyBorder="1" applyAlignment="1">
      <alignment vertical="center"/>
    </xf>
    <xf numFmtId="0" fontId="27" fillId="0" borderId="10" xfId="0" applyNumberFormat="1" applyFont="1" applyBorder="1" applyAlignment="1">
      <alignment vertical="center"/>
    </xf>
    <xf numFmtId="0" fontId="27" fillId="0" borderId="11" xfId="0" applyNumberFormat="1" applyFont="1" applyBorder="1" applyAlignment="1">
      <alignment vertical="center"/>
    </xf>
    <xf numFmtId="0" fontId="27" fillId="0" borderId="1" xfId="0" applyFont="1" applyBorder="1" applyAlignment="1">
      <alignment horizontal="center" vertical="center" wrapText="1" shrinkToFit="1"/>
    </xf>
    <xf numFmtId="0" fontId="27" fillId="0" borderId="63" xfId="0" applyFont="1" applyBorder="1" applyAlignment="1">
      <alignment horizontal="left" vertical="center"/>
    </xf>
    <xf numFmtId="0" fontId="27" fillId="0" borderId="13" xfId="0" applyFont="1" applyBorder="1" applyAlignment="1">
      <alignment horizontal="center" vertical="center" shrinkToFit="1"/>
    </xf>
    <xf numFmtId="0" fontId="27" fillId="0" borderId="12" xfId="0" applyFont="1" applyBorder="1" applyAlignment="1">
      <alignment horizontal="center" vertical="center" shrinkToFit="1"/>
    </xf>
    <xf numFmtId="0" fontId="27" fillId="0" borderId="13" xfId="0" applyFont="1" applyBorder="1" applyAlignment="1">
      <alignment horizontal="center" vertical="center" wrapText="1"/>
    </xf>
    <xf numFmtId="182" fontId="27" fillId="0" borderId="0" xfId="0" applyNumberFormat="1" applyFont="1" applyBorder="1" applyAlignment="1">
      <alignment vertical="center"/>
    </xf>
    <xf numFmtId="0" fontId="27" fillId="0" borderId="3" xfId="0" applyFont="1" applyBorder="1" applyAlignment="1">
      <alignment horizontal="left" vertical="center" shrinkToFit="1"/>
    </xf>
    <xf numFmtId="0" fontId="27" fillId="0" borderId="3" xfId="0" applyFont="1" applyBorder="1" applyAlignment="1">
      <alignment vertical="center"/>
    </xf>
    <xf numFmtId="0" fontId="27" fillId="0" borderId="7" xfId="0" applyFont="1" applyBorder="1" applyAlignment="1">
      <alignment vertical="center"/>
    </xf>
    <xf numFmtId="0" fontId="27" fillId="0" borderId="6" xfId="0" applyFont="1" applyBorder="1" applyAlignment="1">
      <alignment vertical="center" shrinkToFit="1"/>
    </xf>
    <xf numFmtId="0" fontId="27" fillId="0" borderId="8" xfId="0" applyFont="1" applyBorder="1" applyAlignment="1">
      <alignment vertical="center" shrinkToFit="1"/>
    </xf>
    <xf numFmtId="0" fontId="27" fillId="0" borderId="4" xfId="0" applyFont="1" applyBorder="1" applyAlignment="1">
      <alignment vertical="center" wrapText="1" shrinkToFit="1"/>
    </xf>
    <xf numFmtId="0" fontId="27" fillId="0" borderId="13" xfId="0" applyFont="1" applyBorder="1" applyAlignment="1">
      <alignment horizontal="center" vertical="center" wrapText="1" shrinkToFit="1"/>
    </xf>
    <xf numFmtId="182" fontId="27" fillId="0" borderId="12" xfId="0" applyNumberFormat="1" applyFont="1" applyBorder="1" applyAlignment="1">
      <alignment horizontal="right" vertical="center"/>
    </xf>
    <xf numFmtId="0" fontId="12" fillId="0" borderId="13" xfId="2" applyBorder="1">
      <alignment vertical="center"/>
    </xf>
    <xf numFmtId="0" fontId="12" fillId="2" borderId="13" xfId="2" applyFill="1" applyBorder="1">
      <alignment vertical="center"/>
    </xf>
    <xf numFmtId="0" fontId="12" fillId="0" borderId="0" xfId="2" applyAlignment="1">
      <alignment vertical="center" wrapText="1"/>
    </xf>
    <xf numFmtId="0" fontId="12" fillId="0" borderId="0" xfId="2" applyBorder="1">
      <alignment vertical="center"/>
    </xf>
    <xf numFmtId="187" fontId="27" fillId="0" borderId="0" xfId="0" applyNumberFormat="1" applyFont="1" applyBorder="1" applyAlignment="1">
      <alignment vertical="center"/>
    </xf>
    <xf numFmtId="0" fontId="27" fillId="0" borderId="3" xfId="0" applyFont="1" applyBorder="1" applyAlignment="1">
      <alignment horizontal="right" vertical="center"/>
    </xf>
    <xf numFmtId="0" fontId="27" fillId="0" borderId="0" xfId="0" applyFont="1" applyBorder="1" applyAlignment="1">
      <alignment horizontal="center" vertical="center"/>
    </xf>
    <xf numFmtId="0" fontId="27" fillId="0" borderId="13" xfId="0" applyFont="1" applyBorder="1" applyAlignment="1">
      <alignment horizontal="center" vertical="center"/>
    </xf>
    <xf numFmtId="0" fontId="27" fillId="0" borderId="1" xfId="0" applyFont="1" applyBorder="1" applyAlignment="1">
      <alignment horizontal="center" vertical="center" shrinkToFit="1"/>
    </xf>
    <xf numFmtId="0" fontId="27" fillId="0" borderId="9"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13" xfId="0" applyFont="1" applyBorder="1" applyAlignment="1">
      <alignment horizontal="right" vertical="center"/>
    </xf>
    <xf numFmtId="182" fontId="27" fillId="0" borderId="0" xfId="0" applyNumberFormat="1" applyFont="1" applyBorder="1" applyAlignment="1">
      <alignment vertical="center"/>
    </xf>
    <xf numFmtId="0" fontId="27" fillId="0" borderId="1" xfId="0" applyFont="1" applyBorder="1" applyAlignment="1">
      <alignment horizontal="center" vertical="center" wrapText="1" shrinkToFit="1"/>
    </xf>
    <xf numFmtId="0" fontId="27" fillId="0" borderId="0" xfId="0" applyFont="1" applyBorder="1" applyAlignment="1">
      <alignment vertical="center"/>
    </xf>
    <xf numFmtId="0" fontId="27" fillId="0" borderId="0" xfId="0" applyFont="1" applyBorder="1" applyAlignment="1">
      <alignment vertical="center" shrinkToFit="1"/>
    </xf>
    <xf numFmtId="0" fontId="27" fillId="0" borderId="0" xfId="0" applyFont="1" applyBorder="1" applyAlignment="1">
      <alignment horizontal="center" vertical="center" shrinkToFit="1"/>
    </xf>
    <xf numFmtId="183" fontId="27" fillId="0" borderId="0" xfId="0" applyNumberFormat="1" applyFont="1" applyBorder="1" applyAlignment="1">
      <alignment vertical="center"/>
    </xf>
    <xf numFmtId="0" fontId="27" fillId="0" borderId="13" xfId="0" applyFont="1" applyBorder="1" applyAlignment="1">
      <alignment horizontal="center" vertical="center"/>
    </xf>
    <xf numFmtId="0" fontId="27" fillId="0" borderId="1" xfId="0" applyFont="1" applyBorder="1" applyAlignment="1">
      <alignment horizontal="center" vertical="center"/>
    </xf>
    <xf numFmtId="0" fontId="27" fillId="0" borderId="1" xfId="0" applyFont="1" applyBorder="1" applyAlignment="1">
      <alignment horizontal="center" vertical="center" shrinkToFit="1"/>
    </xf>
    <xf numFmtId="0" fontId="27" fillId="0" borderId="12" xfId="0" applyFont="1" applyBorder="1" applyAlignment="1">
      <alignment horizontal="right" vertical="center"/>
    </xf>
    <xf numFmtId="0" fontId="27" fillId="0" borderId="4" xfId="0" applyFont="1" applyBorder="1" applyAlignment="1">
      <alignment vertical="center"/>
    </xf>
    <xf numFmtId="0" fontId="27" fillId="0" borderId="11" xfId="0" applyFont="1" applyBorder="1" applyAlignment="1">
      <alignment vertical="center" shrinkToFit="1"/>
    </xf>
    <xf numFmtId="0" fontId="27" fillId="0" borderId="10" xfId="0" applyFont="1" applyBorder="1" applyAlignment="1">
      <alignment vertical="center"/>
    </xf>
    <xf numFmtId="0" fontId="27" fillId="0" borderId="11" xfId="0" applyFont="1" applyBorder="1" applyAlignment="1">
      <alignment vertical="center"/>
    </xf>
    <xf numFmtId="0" fontId="27" fillId="0" borderId="0" xfId="0" applyFont="1" applyBorder="1" applyAlignment="1">
      <alignment horizontal="center" vertical="center"/>
    </xf>
    <xf numFmtId="0" fontId="27" fillId="0" borderId="2"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9" xfId="0" applyFont="1" applyBorder="1" applyAlignment="1">
      <alignment vertical="center"/>
    </xf>
    <xf numFmtId="0" fontId="27" fillId="0" borderId="63" xfId="0" applyFont="1" applyBorder="1" applyAlignment="1">
      <alignment horizontal="left" vertical="center"/>
    </xf>
    <xf numFmtId="0" fontId="27" fillId="0" borderId="64" xfId="0" applyFont="1" applyBorder="1" applyAlignment="1">
      <alignment vertical="center"/>
    </xf>
    <xf numFmtId="182" fontId="27" fillId="0" borderId="0" xfId="0" applyNumberFormat="1" applyFont="1" applyBorder="1" applyAlignment="1">
      <alignment vertical="center"/>
    </xf>
    <xf numFmtId="0" fontId="27" fillId="0" borderId="13" xfId="0" applyFont="1" applyBorder="1" applyAlignment="1">
      <alignment horizontal="right" vertical="center"/>
    </xf>
    <xf numFmtId="0" fontId="27" fillId="0" borderId="1" xfId="0" applyFont="1" applyBorder="1" applyAlignment="1">
      <alignment horizontal="center" vertical="center" wrapText="1" shrinkToFit="1"/>
    </xf>
    <xf numFmtId="0" fontId="27" fillId="0" borderId="0" xfId="0" applyFont="1" applyFill="1" applyBorder="1" applyAlignment="1">
      <alignment horizontal="center"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9" xfId="0" applyFont="1" applyBorder="1" applyAlignment="1">
      <alignment vertical="center" shrinkToFit="1"/>
    </xf>
    <xf numFmtId="0" fontId="27" fillId="0" borderId="0" xfId="0" applyFont="1" applyBorder="1" applyAlignment="1">
      <alignment vertical="center" shrinkToFit="1"/>
    </xf>
    <xf numFmtId="0" fontId="27" fillId="0" borderId="64" xfId="0" applyNumberFormat="1" applyFont="1" applyBorder="1" applyAlignment="1">
      <alignment horizontal="center" vertical="center"/>
    </xf>
    <xf numFmtId="0" fontId="27" fillId="0" borderId="0" xfId="0" applyFont="1" applyFill="1" applyAlignment="1">
      <alignment vertical="center"/>
    </xf>
    <xf numFmtId="182" fontId="27" fillId="0" borderId="0" xfId="0" applyNumberFormat="1" applyFont="1" applyFill="1" applyBorder="1" applyAlignment="1">
      <alignment vertical="center"/>
    </xf>
    <xf numFmtId="182" fontId="27" fillId="0" borderId="63" xfId="0" applyNumberFormat="1" applyFont="1" applyFill="1" applyBorder="1" applyAlignment="1">
      <alignment vertical="center"/>
    </xf>
    <xf numFmtId="182" fontId="27" fillId="0" borderId="64" xfId="0" applyNumberFormat="1" applyFont="1" applyFill="1" applyBorder="1" applyAlignment="1">
      <alignment vertical="center"/>
    </xf>
    <xf numFmtId="182" fontId="27" fillId="0" borderId="13" xfId="0" applyNumberFormat="1" applyFont="1" applyFill="1" applyBorder="1" applyAlignment="1">
      <alignment horizontal="center" vertical="center"/>
    </xf>
    <xf numFmtId="0" fontId="23" fillId="3" borderId="13" xfId="4" applyFont="1" applyFill="1" applyBorder="1" applyAlignment="1">
      <alignment horizontal="center" vertical="center"/>
    </xf>
    <xf numFmtId="0" fontId="2" fillId="3" borderId="13" xfId="4" applyFont="1" applyFill="1" applyBorder="1" applyAlignment="1">
      <alignment vertical="center"/>
    </xf>
    <xf numFmtId="0" fontId="2" fillId="3" borderId="23" xfId="4" applyFont="1" applyFill="1" applyBorder="1" applyAlignment="1">
      <alignment vertical="center"/>
    </xf>
    <xf numFmtId="0" fontId="23" fillId="3" borderId="13" xfId="4" applyFont="1" applyFill="1" applyBorder="1" applyAlignment="1">
      <alignment horizontal="left" vertical="center" wrapText="1"/>
    </xf>
    <xf numFmtId="0" fontId="23" fillId="3" borderId="13" xfId="4" applyFont="1" applyFill="1" applyBorder="1" applyAlignment="1">
      <alignment horizontal="left" vertical="center"/>
    </xf>
    <xf numFmtId="0" fontId="23" fillId="3" borderId="30" xfId="4" applyFont="1" applyFill="1" applyBorder="1" applyAlignment="1">
      <alignment horizontal="left" vertical="center" wrapText="1"/>
    </xf>
    <xf numFmtId="0" fontId="2" fillId="3" borderId="30" xfId="4" applyFont="1" applyFill="1" applyBorder="1" applyAlignment="1">
      <alignment vertical="center"/>
    </xf>
    <xf numFmtId="0" fontId="2" fillId="3" borderId="31" xfId="4" applyFont="1" applyFill="1" applyBorder="1" applyAlignment="1">
      <alignment vertical="center"/>
    </xf>
    <xf numFmtId="0" fontId="27" fillId="0" borderId="4" xfId="0" applyFont="1" applyBorder="1" applyAlignment="1">
      <alignment horizontal="center" vertical="center" wrapText="1" shrinkToFit="1"/>
    </xf>
    <xf numFmtId="179" fontId="12" fillId="0" borderId="0" xfId="2" applyNumberFormat="1">
      <alignment vertical="center"/>
    </xf>
    <xf numFmtId="0" fontId="51" fillId="0" borderId="0" xfId="0" applyFont="1" applyAlignment="1">
      <alignment vertical="center"/>
    </xf>
    <xf numFmtId="0" fontId="27" fillId="0" borderId="12" xfId="0" applyFont="1" applyFill="1" applyBorder="1" applyAlignment="1">
      <alignment horizontal="center" vertical="center"/>
    </xf>
    <xf numFmtId="0" fontId="27" fillId="0" borderId="63" xfId="0" applyFont="1" applyFill="1" applyBorder="1" applyAlignment="1">
      <alignment horizontal="center" vertical="center"/>
    </xf>
    <xf numFmtId="0" fontId="52" fillId="0" borderId="0" xfId="0" applyFont="1"/>
    <xf numFmtId="0" fontId="15" fillId="0" borderId="0" xfId="0" applyFont="1" applyAlignment="1">
      <alignment vertical="center"/>
    </xf>
    <xf numFmtId="191" fontId="27" fillId="4" borderId="64" xfId="0" applyNumberFormat="1" applyFont="1" applyFill="1" applyBorder="1" applyAlignment="1">
      <alignment vertical="center"/>
    </xf>
    <xf numFmtId="191" fontId="27" fillId="4" borderId="105" xfId="0" applyNumberFormat="1" applyFont="1" applyFill="1" applyBorder="1" applyAlignment="1">
      <alignment vertical="center"/>
    </xf>
    <xf numFmtId="191" fontId="27" fillId="4" borderId="103" xfId="0" applyNumberFormat="1" applyFont="1" applyFill="1" applyBorder="1" applyAlignment="1">
      <alignment vertical="center"/>
    </xf>
    <xf numFmtId="191" fontId="27" fillId="4" borderId="106" xfId="0" applyNumberFormat="1" applyFont="1" applyFill="1" applyBorder="1" applyAlignment="1">
      <alignment vertical="center"/>
    </xf>
    <xf numFmtId="0" fontId="27" fillId="0" borderId="12" xfId="0" applyFont="1" applyFill="1" applyBorder="1" applyAlignment="1">
      <alignment horizontal="right" vertical="center" shrinkToFit="1"/>
    </xf>
    <xf numFmtId="0" fontId="27" fillId="0" borderId="0" xfId="0" applyFont="1" applyFill="1" applyAlignment="1">
      <alignment horizontal="right" vertical="center"/>
    </xf>
    <xf numFmtId="0" fontId="27" fillId="0" borderId="63" xfId="0" applyFont="1" applyFill="1" applyBorder="1" applyAlignment="1">
      <alignment horizontal="right" vertical="center" shrinkToFit="1"/>
    </xf>
    <xf numFmtId="186" fontId="27" fillId="0" borderId="63" xfId="0" applyNumberFormat="1" applyFont="1" applyFill="1" applyBorder="1" applyAlignment="1">
      <alignment horizontal="right" vertical="center" shrinkToFit="1"/>
    </xf>
    <xf numFmtId="186" fontId="49" fillId="0" borderId="63" xfId="0" applyNumberFormat="1" applyFont="1" applyFill="1" applyBorder="1" applyAlignment="1">
      <alignment horizontal="center" vertical="center" shrinkToFit="1"/>
    </xf>
    <xf numFmtId="0" fontId="27" fillId="0" borderId="63" xfId="0" applyFont="1" applyBorder="1" applyAlignment="1">
      <alignment horizontal="center" vertical="center" shrinkToFit="1"/>
    </xf>
    <xf numFmtId="0" fontId="27" fillId="0" borderId="8" xfId="0" applyFont="1" applyFill="1" applyBorder="1" applyAlignment="1">
      <alignment horizontal="center" vertical="center"/>
    </xf>
    <xf numFmtId="0" fontId="27" fillId="0" borderId="64" xfId="0" applyFont="1" applyBorder="1" applyAlignment="1">
      <alignment vertical="center" shrinkToFit="1"/>
    </xf>
    <xf numFmtId="0" fontId="27" fillId="0" borderId="12" xfId="0" applyFont="1" applyFill="1" applyBorder="1" applyAlignment="1">
      <alignment horizontal="center" vertical="center"/>
    </xf>
    <xf numFmtId="0" fontId="27" fillId="0" borderId="63" xfId="0" applyFont="1" applyFill="1" applyBorder="1" applyAlignment="1">
      <alignment horizontal="center" vertical="center"/>
    </xf>
    <xf numFmtId="57" fontId="27" fillId="6" borderId="63" xfId="0" applyNumberFormat="1" applyFont="1" applyFill="1" applyBorder="1" applyAlignment="1">
      <alignment horizontal="center" vertical="center" shrinkToFit="1"/>
    </xf>
    <xf numFmtId="57" fontId="27" fillId="6" borderId="64" xfId="0" applyNumberFormat="1" applyFont="1" applyFill="1" applyBorder="1" applyAlignment="1">
      <alignment horizontal="center" vertical="center" shrinkToFit="1"/>
    </xf>
    <xf numFmtId="186" fontId="27" fillId="6" borderId="64" xfId="0" applyNumberFormat="1" applyFont="1" applyFill="1" applyBorder="1" applyAlignment="1">
      <alignment horizontal="right" vertical="center"/>
    </xf>
    <xf numFmtId="184" fontId="27" fillId="6" borderId="13" xfId="0" applyNumberFormat="1" applyFont="1" applyFill="1" applyBorder="1" applyAlignment="1">
      <alignment horizontal="center" vertical="center"/>
    </xf>
    <xf numFmtId="182" fontId="27" fillId="6" borderId="13" xfId="0" applyNumberFormat="1" applyFont="1" applyFill="1" applyBorder="1" applyAlignment="1">
      <alignment vertical="center"/>
    </xf>
    <xf numFmtId="185" fontId="27" fillId="6" borderId="13" xfId="0" applyNumberFormat="1" applyFont="1" applyFill="1" applyBorder="1" applyAlignment="1">
      <alignment vertical="center"/>
    </xf>
    <xf numFmtId="0" fontId="27" fillId="6" borderId="13" xfId="0" applyFont="1" applyFill="1" applyBorder="1" applyAlignment="1">
      <alignment horizontal="center" vertical="center" shrinkToFit="1"/>
    </xf>
    <xf numFmtId="0" fontId="27" fillId="6" borderId="13" xfId="0" applyFont="1" applyFill="1" applyBorder="1" applyAlignment="1">
      <alignment horizontal="center" vertical="center"/>
    </xf>
    <xf numFmtId="183" fontId="27" fillId="6" borderId="1" xfId="0" applyNumberFormat="1" applyFont="1" applyFill="1" applyBorder="1" applyAlignment="1">
      <alignment vertical="center"/>
    </xf>
    <xf numFmtId="182" fontId="27" fillId="6" borderId="8" xfId="0" applyNumberFormat="1" applyFont="1" applyFill="1" applyBorder="1" applyAlignment="1">
      <alignment vertical="center"/>
    </xf>
    <xf numFmtId="0" fontId="27" fillId="6" borderId="12" xfId="0" applyFont="1" applyFill="1" applyBorder="1" applyAlignment="1">
      <alignment vertical="center"/>
    </xf>
    <xf numFmtId="0" fontId="27" fillId="6" borderId="11" xfId="0" applyFont="1" applyFill="1" applyBorder="1" applyAlignment="1">
      <alignment vertical="center"/>
    </xf>
    <xf numFmtId="182" fontId="27" fillId="6" borderId="64" xfId="0" applyNumberFormat="1" applyFont="1" applyFill="1" applyBorder="1" applyAlignment="1">
      <alignment vertical="center"/>
    </xf>
    <xf numFmtId="182" fontId="27" fillId="6" borderId="6" xfId="0" applyNumberFormat="1" applyFont="1" applyFill="1" applyBorder="1" applyAlignment="1">
      <alignment vertical="center"/>
    </xf>
    <xf numFmtId="182" fontId="27" fillId="6" borderId="12" xfId="0" applyNumberFormat="1" applyFont="1" applyFill="1" applyBorder="1" applyAlignment="1">
      <alignment vertical="center"/>
    </xf>
    <xf numFmtId="182" fontId="27" fillId="6" borderId="9" xfId="0" applyNumberFormat="1" applyFont="1" applyFill="1" applyBorder="1" applyAlignment="1">
      <alignment vertical="center"/>
    </xf>
    <xf numFmtId="180" fontId="27" fillId="6" borderId="102" xfId="0" applyNumberFormat="1" applyFont="1" applyFill="1" applyBorder="1" applyAlignment="1">
      <alignment vertical="center"/>
    </xf>
    <xf numFmtId="180" fontId="27" fillId="6" borderId="104" xfId="0" applyNumberFormat="1" applyFont="1" applyFill="1" applyBorder="1" applyAlignment="1">
      <alignment vertical="center"/>
    </xf>
    <xf numFmtId="182" fontId="27" fillId="6" borderId="11" xfId="0" applyNumberFormat="1" applyFont="1" applyFill="1" applyBorder="1" applyAlignment="1">
      <alignment vertical="center"/>
    </xf>
    <xf numFmtId="0" fontId="27" fillId="6" borderId="63" xfId="0" applyFont="1" applyFill="1" applyBorder="1" applyAlignment="1">
      <alignment horizontal="center" vertical="center"/>
    </xf>
    <xf numFmtId="191" fontId="27" fillId="6" borderId="13" xfId="0" applyNumberFormat="1" applyFont="1" applyFill="1" applyBorder="1" applyAlignment="1">
      <alignment horizontal="center" vertical="center"/>
    </xf>
    <xf numFmtId="0" fontId="27" fillId="6" borderId="2" xfId="0" applyFont="1" applyFill="1" applyBorder="1" applyAlignment="1">
      <alignment vertical="center"/>
    </xf>
    <xf numFmtId="0" fontId="27" fillId="6" borderId="63" xfId="0" applyFont="1" applyFill="1" applyBorder="1" applyAlignment="1">
      <alignment vertical="center"/>
    </xf>
    <xf numFmtId="194" fontId="27" fillId="6" borderId="64" xfId="0" applyNumberFormat="1" applyFont="1" applyFill="1" applyBorder="1" applyAlignment="1">
      <alignment vertical="center"/>
    </xf>
    <xf numFmtId="0" fontId="27" fillId="6" borderId="63" xfId="0" applyFont="1" applyFill="1" applyBorder="1" applyAlignment="1">
      <alignment horizontal="center" vertical="center" shrinkToFit="1"/>
    </xf>
    <xf numFmtId="0" fontId="27" fillId="6" borderId="12" xfId="0" applyFont="1" applyFill="1" applyBorder="1" applyAlignment="1">
      <alignment horizontal="center" vertical="center" shrinkToFit="1"/>
    </xf>
    <xf numFmtId="0" fontId="27" fillId="6" borderId="100" xfId="0" applyFont="1" applyFill="1" applyBorder="1" applyAlignment="1">
      <alignment vertical="center" shrinkToFit="1"/>
    </xf>
    <xf numFmtId="0" fontId="27" fillId="6" borderId="109" xfId="0" applyFont="1" applyFill="1" applyBorder="1" applyAlignment="1">
      <alignment vertical="center"/>
    </xf>
    <xf numFmtId="196" fontId="27" fillId="6" borderId="3" xfId="0" applyNumberFormat="1" applyFont="1" applyFill="1" applyBorder="1" applyAlignment="1">
      <alignment horizontal="center" vertical="center" shrinkToFit="1"/>
    </xf>
    <xf numFmtId="193" fontId="27" fillId="6" borderId="13" xfId="0" applyNumberFormat="1" applyFont="1" applyFill="1" applyBorder="1" applyAlignment="1">
      <alignment vertical="center" shrinkToFit="1"/>
    </xf>
    <xf numFmtId="186" fontId="27" fillId="6" borderId="13" xfId="0" applyNumberFormat="1" applyFont="1" applyFill="1" applyBorder="1" applyAlignment="1">
      <alignment vertical="center" shrinkToFit="1"/>
    </xf>
    <xf numFmtId="0" fontId="27" fillId="6" borderId="64" xfId="0" applyFont="1" applyFill="1" applyBorder="1" applyAlignment="1">
      <alignment vertical="center" shrinkToFit="1"/>
    </xf>
    <xf numFmtId="186" fontId="27" fillId="6" borderId="0" xfId="0" applyNumberFormat="1" applyFont="1" applyFill="1" applyAlignment="1">
      <alignment horizontal="center" vertical="center"/>
    </xf>
    <xf numFmtId="186" fontId="27" fillId="6" borderId="63" xfId="0" applyNumberFormat="1" applyFont="1" applyFill="1" applyBorder="1" applyAlignment="1">
      <alignment horizontal="center" vertical="center" shrinkToFit="1"/>
    </xf>
    <xf numFmtId="186" fontId="49" fillId="6" borderId="63" xfId="0" applyNumberFormat="1" applyFont="1" applyFill="1" applyBorder="1" applyAlignment="1">
      <alignment horizontal="center" vertical="center" shrinkToFit="1"/>
    </xf>
    <xf numFmtId="0" fontId="27" fillId="0" borderId="63" xfId="0" applyNumberFormat="1" applyFont="1" applyFill="1" applyBorder="1" applyAlignment="1">
      <alignment horizontal="center" vertical="center" shrinkToFit="1"/>
    </xf>
    <xf numFmtId="0" fontId="49" fillId="0" borderId="63" xfId="0" applyNumberFormat="1" applyFont="1" applyFill="1" applyBorder="1" applyAlignment="1">
      <alignment horizontal="center" vertical="center" shrinkToFit="1"/>
    </xf>
    <xf numFmtId="191" fontId="27" fillId="0" borderId="110" xfId="0" applyNumberFormat="1" applyFont="1" applyBorder="1" applyAlignment="1">
      <alignment vertical="center"/>
    </xf>
    <xf numFmtId="189" fontId="27" fillId="0" borderId="14" xfId="0" applyNumberFormat="1" applyFont="1" applyBorder="1" applyAlignment="1">
      <alignment vertical="center"/>
    </xf>
    <xf numFmtId="0" fontId="27" fillId="6" borderId="13" xfId="0" applyFont="1" applyFill="1" applyBorder="1" applyAlignment="1">
      <alignment horizontal="center" vertical="center" wrapText="1"/>
    </xf>
    <xf numFmtId="178" fontId="13" fillId="0" borderId="37" xfId="0" applyNumberFormat="1" applyFont="1" applyBorder="1" applyAlignment="1">
      <alignment horizontal="right" vertical="center" shrinkToFit="1"/>
    </xf>
    <xf numFmtId="178" fontId="13" fillId="0" borderId="6" xfId="0" applyNumberFormat="1" applyFont="1" applyBorder="1" applyAlignment="1">
      <alignment horizontal="right" vertical="center" shrinkToFit="1"/>
    </xf>
    <xf numFmtId="179" fontId="13" fillId="0" borderId="20" xfId="0" applyNumberFormat="1" applyFont="1" applyBorder="1" applyAlignment="1">
      <alignment horizontal="right" vertical="center" shrinkToFit="1"/>
    </xf>
    <xf numFmtId="177" fontId="13" fillId="0" borderId="6" xfId="0" applyNumberFormat="1" applyFont="1" applyBorder="1" applyAlignment="1">
      <alignment horizontal="right" vertical="center" shrinkToFit="1"/>
    </xf>
    <xf numFmtId="177" fontId="13" fillId="0" borderId="20" xfId="0" applyNumberFormat="1" applyFont="1" applyBorder="1" applyAlignment="1">
      <alignment horizontal="right" vertical="center" shrinkToFit="1"/>
    </xf>
    <xf numFmtId="200" fontId="13" fillId="0" borderId="64" xfId="0" applyNumberFormat="1" applyFont="1" applyFill="1" applyBorder="1" applyAlignment="1">
      <alignment horizontal="left" vertical="center" wrapText="1"/>
    </xf>
    <xf numFmtId="200" fontId="13" fillId="0" borderId="34" xfId="0" applyNumberFormat="1" applyFont="1" applyFill="1" applyBorder="1" applyAlignment="1">
      <alignment horizontal="left" vertical="center" wrapText="1"/>
    </xf>
    <xf numFmtId="0" fontId="13" fillId="6" borderId="26" xfId="0" applyFont="1" applyFill="1" applyBorder="1" applyAlignment="1">
      <alignment vertical="center" wrapText="1"/>
    </xf>
    <xf numFmtId="0" fontId="55" fillId="0" borderId="0" xfId="0" applyFont="1"/>
    <xf numFmtId="0" fontId="13" fillId="6" borderId="33" xfId="0" applyFont="1" applyFill="1" applyBorder="1" applyAlignment="1">
      <alignment vertical="center" wrapText="1"/>
    </xf>
    <xf numFmtId="0" fontId="13" fillId="6" borderId="20" xfId="0" applyFont="1" applyFill="1" applyBorder="1" applyAlignment="1">
      <alignment vertical="center" wrapText="1"/>
    </xf>
    <xf numFmtId="0" fontId="13" fillId="6" borderId="25" xfId="0" applyFont="1" applyFill="1" applyBorder="1" applyAlignment="1">
      <alignment vertical="center" wrapText="1"/>
    </xf>
    <xf numFmtId="0" fontId="13" fillId="6" borderId="35" xfId="0" applyFont="1" applyFill="1" applyBorder="1" applyAlignment="1">
      <alignment vertical="center" wrapText="1"/>
    </xf>
    <xf numFmtId="0" fontId="14" fillId="5" borderId="0" xfId="0" applyFont="1" applyFill="1"/>
    <xf numFmtId="0" fontId="12" fillId="5" borderId="0" xfId="0" applyFont="1" applyFill="1"/>
    <xf numFmtId="177" fontId="3" fillId="0" borderId="9" xfId="1" applyNumberFormat="1" applyFont="1" applyFill="1" applyBorder="1" applyAlignment="1">
      <alignment vertical="center" shrinkToFit="1"/>
    </xf>
    <xf numFmtId="177" fontId="3" fillId="0" borderId="8" xfId="1" applyNumberFormat="1" applyFont="1" applyFill="1" applyBorder="1" applyAlignment="1">
      <alignment vertical="center" shrinkToFit="1"/>
    </xf>
    <xf numFmtId="0" fontId="21" fillId="0" borderId="0" xfId="0" applyFont="1"/>
    <xf numFmtId="0" fontId="0" fillId="0" borderId="0" xfId="0" applyFont="1"/>
    <xf numFmtId="0" fontId="12" fillId="2" borderId="0" xfId="2" applyFill="1" applyBorder="1">
      <alignment vertical="center"/>
    </xf>
    <xf numFmtId="0" fontId="0" fillId="0" borderId="0" xfId="0" applyFill="1" applyAlignment="1">
      <alignment vertical="center"/>
    </xf>
    <xf numFmtId="12" fontId="0" fillId="0" borderId="0" xfId="0" applyNumberFormat="1" applyFill="1" applyAlignment="1">
      <alignment horizontal="center" vertical="center"/>
    </xf>
    <xf numFmtId="0" fontId="12" fillId="0" borderId="0" xfId="2" applyFill="1" applyBorder="1">
      <alignment vertical="center"/>
    </xf>
    <xf numFmtId="0" fontId="57" fillId="0" borderId="0" xfId="0" applyFont="1" applyFill="1" applyAlignment="1">
      <alignment horizontal="center" vertical="center"/>
    </xf>
    <xf numFmtId="0" fontId="57" fillId="0" borderId="0" xfId="0" applyFont="1" applyFill="1" applyAlignment="1">
      <alignment horizontal="center" vertical="center" wrapText="1"/>
    </xf>
    <xf numFmtId="0" fontId="0" fillId="0" borderId="0" xfId="0" applyFill="1" applyAlignment="1">
      <alignment horizontal="center" vertical="center"/>
    </xf>
    <xf numFmtId="0" fontId="12" fillId="7" borderId="13" xfId="2" applyFill="1" applyBorder="1">
      <alignment vertical="center"/>
    </xf>
    <xf numFmtId="0" fontId="12" fillId="7" borderId="0" xfId="2" applyFill="1">
      <alignment vertical="center"/>
    </xf>
    <xf numFmtId="0" fontId="0" fillId="7" borderId="0" xfId="0" applyFill="1" applyAlignment="1">
      <alignment vertical="center"/>
    </xf>
    <xf numFmtId="0" fontId="57" fillId="7" borderId="0" xfId="0" applyFont="1" applyFill="1" applyAlignment="1">
      <alignment horizontal="center" vertical="center"/>
    </xf>
    <xf numFmtId="0" fontId="57" fillId="7" borderId="0" xfId="0" applyFont="1" applyFill="1" applyAlignment="1">
      <alignment horizontal="center" vertical="center" wrapText="1"/>
    </xf>
    <xf numFmtId="0" fontId="0" fillId="7" borderId="0" xfId="0" applyFill="1" applyAlignment="1">
      <alignment horizontal="center" vertical="center"/>
    </xf>
    <xf numFmtId="12" fontId="0" fillId="7" borderId="0" xfId="0" applyNumberFormat="1" applyFill="1" applyAlignment="1">
      <alignment horizontal="center" vertical="center"/>
    </xf>
    <xf numFmtId="0" fontId="12" fillId="7" borderId="0" xfId="2" applyFill="1" applyBorder="1" applyAlignment="1">
      <alignment vertical="center" wrapText="1"/>
    </xf>
    <xf numFmtId="0" fontId="12" fillId="7" borderId="0" xfId="2" applyFill="1" applyBorder="1">
      <alignment vertical="center"/>
    </xf>
    <xf numFmtId="12" fontId="3" fillId="0" borderId="0" xfId="1" applyNumberFormat="1" applyFont="1" applyFill="1" applyBorder="1" applyAlignment="1">
      <alignment horizontal="left" vertical="center" wrapText="1"/>
    </xf>
    <xf numFmtId="57" fontId="3" fillId="0" borderId="112" xfId="0" applyNumberFormat="1" applyFont="1" applyFill="1" applyBorder="1" applyAlignment="1">
      <alignment horizontal="right" vertical="center" wrapText="1"/>
    </xf>
    <xf numFmtId="0" fontId="3" fillId="0" borderId="112" xfId="0" applyFont="1" applyFill="1" applyBorder="1" applyAlignment="1">
      <alignment horizontal="left" vertical="center" wrapText="1"/>
    </xf>
    <xf numFmtId="177" fontId="3" fillId="0" borderId="112" xfId="1" applyNumberFormat="1" applyFont="1" applyFill="1" applyBorder="1" applyAlignment="1">
      <alignment vertical="center" shrinkToFit="1"/>
    </xf>
    <xf numFmtId="177" fontId="3" fillId="0" borderId="67" xfId="1" applyNumberFormat="1" applyFont="1" applyFill="1" applyBorder="1" applyAlignment="1">
      <alignment vertical="center" shrinkToFit="1"/>
    </xf>
    <xf numFmtId="177" fontId="3" fillId="0" borderId="67" xfId="1" applyNumberFormat="1" applyFont="1" applyFill="1" applyBorder="1" applyAlignment="1">
      <alignment vertical="center" wrapText="1"/>
    </xf>
    <xf numFmtId="177" fontId="3" fillId="0" borderId="112" xfId="1" applyNumberFormat="1" applyFont="1" applyFill="1" applyBorder="1" applyAlignment="1">
      <alignment vertical="center" wrapText="1"/>
    </xf>
    <xf numFmtId="57" fontId="3" fillId="0" borderId="67" xfId="1" applyNumberFormat="1" applyFont="1" applyFill="1" applyBorder="1" applyAlignment="1">
      <alignment horizontal="left" vertical="center" wrapText="1"/>
    </xf>
    <xf numFmtId="57" fontId="3" fillId="0" borderId="103" xfId="1" applyNumberFormat="1" applyFont="1" applyFill="1" applyBorder="1" applyAlignment="1">
      <alignment horizontal="left" vertical="center" wrapText="1"/>
    </xf>
    <xf numFmtId="177" fontId="3" fillId="0" borderId="11" xfId="1" applyNumberFormat="1" applyFont="1" applyFill="1" applyBorder="1" applyAlignment="1">
      <alignment vertical="center" shrinkToFit="1"/>
    </xf>
    <xf numFmtId="38" fontId="3" fillId="0" borderId="8" xfId="1" applyFont="1" applyFill="1" applyBorder="1" applyAlignment="1">
      <alignment horizontal="left" vertical="center" wrapText="1"/>
    </xf>
    <xf numFmtId="0" fontId="3" fillId="0" borderId="8" xfId="1" applyNumberFormat="1" applyFont="1" applyFill="1" applyBorder="1" applyAlignment="1">
      <alignment horizontal="center" vertical="center" wrapText="1"/>
    </xf>
    <xf numFmtId="38" fontId="3" fillId="0" borderId="8" xfId="1" applyFont="1" applyFill="1" applyBorder="1" applyAlignment="1">
      <alignment horizontal="left" vertical="center" shrinkToFit="1"/>
    </xf>
    <xf numFmtId="38" fontId="3" fillId="0" borderId="10" xfId="1" applyFont="1" applyFill="1" applyBorder="1" applyAlignment="1">
      <alignment horizontal="left" vertical="center" shrinkToFit="1"/>
    </xf>
    <xf numFmtId="178" fontId="3" fillId="0" borderId="9" xfId="1" applyNumberFormat="1" applyFont="1" applyFill="1" applyBorder="1" applyAlignment="1">
      <alignment vertical="center" shrinkToFit="1"/>
    </xf>
    <xf numFmtId="177" fontId="3" fillId="0" borderId="103" xfId="1" applyNumberFormat="1" applyFont="1" applyFill="1" applyBorder="1" applyAlignment="1">
      <alignment vertical="center" shrinkToFit="1"/>
    </xf>
    <xf numFmtId="0" fontId="27" fillId="0" borderId="8" xfId="0" applyFont="1" applyBorder="1" applyAlignment="1">
      <alignment horizontal="center" vertical="center"/>
    </xf>
    <xf numFmtId="0" fontId="27" fillId="0" borderId="12" xfId="0" applyFont="1" applyBorder="1" applyAlignment="1">
      <alignment horizontal="right" vertical="center"/>
    </xf>
    <xf numFmtId="0" fontId="27" fillId="0" borderId="13" xfId="0" applyFont="1" applyBorder="1" applyAlignment="1">
      <alignment horizontal="center" vertical="center" wrapText="1"/>
    </xf>
    <xf numFmtId="0" fontId="27" fillId="0" borderId="10" xfId="0" applyFont="1" applyBorder="1" applyAlignment="1">
      <alignment vertical="center" shrinkToFit="1"/>
    </xf>
    <xf numFmtId="0" fontId="27" fillId="6" borderId="63" xfId="0" applyFont="1" applyFill="1" applyBorder="1" applyAlignment="1">
      <alignment vertical="center"/>
    </xf>
    <xf numFmtId="0" fontId="27" fillId="0" borderId="63" xfId="0" applyFont="1" applyBorder="1" applyAlignment="1">
      <alignment horizontal="left" vertical="center"/>
    </xf>
    <xf numFmtId="0" fontId="27" fillId="0" borderId="64" xfId="0" applyFont="1" applyBorder="1" applyAlignment="1">
      <alignment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5" xfId="0" applyFont="1" applyBorder="1" applyAlignment="1">
      <alignment vertical="center" shrinkToFit="1"/>
    </xf>
    <xf numFmtId="0" fontId="27" fillId="0" borderId="13" xfId="0" applyFont="1" applyFill="1" applyBorder="1" applyAlignment="1">
      <alignment vertical="center" shrinkToFit="1"/>
    </xf>
    <xf numFmtId="0" fontId="27" fillId="0" borderId="13"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64" xfId="0" applyFont="1" applyFill="1" applyBorder="1" applyAlignment="1">
      <alignment horizontal="center" vertical="center" shrinkToFit="1"/>
    </xf>
    <xf numFmtId="201" fontId="27" fillId="6" borderId="64" xfId="0" applyNumberFormat="1" applyFont="1" applyFill="1" applyBorder="1" applyAlignment="1">
      <alignment vertical="center"/>
    </xf>
    <xf numFmtId="201" fontId="27" fillId="6" borderId="11" xfId="0" applyNumberFormat="1" applyFont="1" applyFill="1" applyBorder="1" applyAlignment="1">
      <alignment vertical="center"/>
    </xf>
    <xf numFmtId="183" fontId="27" fillId="6" borderId="114" xfId="0" applyNumberFormat="1" applyFont="1" applyFill="1" applyBorder="1" applyAlignment="1">
      <alignment vertical="center"/>
    </xf>
    <xf numFmtId="183" fontId="27" fillId="6" borderId="115" xfId="0" applyNumberFormat="1" applyFont="1" applyFill="1" applyBorder="1" applyAlignment="1">
      <alignment vertical="center"/>
    </xf>
    <xf numFmtId="202" fontId="54" fillId="6" borderId="37" xfId="0" applyNumberFormat="1" applyFont="1" applyFill="1" applyBorder="1" applyAlignment="1">
      <alignment vertical="center" shrinkToFit="1"/>
    </xf>
    <xf numFmtId="202" fontId="13" fillId="0" borderId="6" xfId="0" applyNumberFormat="1" applyFont="1" applyBorder="1" applyAlignment="1">
      <alignment horizontal="right" vertical="center" shrinkToFit="1"/>
    </xf>
    <xf numFmtId="202" fontId="13" fillId="6" borderId="20" xfId="0" applyNumberFormat="1" applyFont="1" applyFill="1" applyBorder="1" applyAlignment="1">
      <alignment horizontal="right" vertical="center" shrinkToFit="1"/>
    </xf>
    <xf numFmtId="202" fontId="13" fillId="6" borderId="37" xfId="0" applyNumberFormat="1" applyFont="1" applyFill="1" applyBorder="1" applyAlignment="1">
      <alignment horizontal="right" vertical="center" shrinkToFit="1"/>
    </xf>
    <xf numFmtId="202" fontId="13" fillId="6" borderId="6" xfId="0" applyNumberFormat="1" applyFont="1" applyFill="1" applyBorder="1" applyAlignment="1">
      <alignment horizontal="right" vertical="center" shrinkToFit="1"/>
    </xf>
    <xf numFmtId="202" fontId="13" fillId="0" borderId="37" xfId="0" applyNumberFormat="1" applyFont="1" applyBorder="1" applyAlignment="1">
      <alignment horizontal="right" vertical="center" shrinkToFit="1"/>
    </xf>
    <xf numFmtId="202" fontId="13" fillId="0" borderId="20" xfId="0" applyNumberFormat="1" applyFont="1" applyBorder="1" applyAlignment="1">
      <alignment horizontal="right" vertical="center" shrinkToFit="1"/>
    </xf>
    <xf numFmtId="202" fontId="17" fillId="0" borderId="6" xfId="0" applyNumberFormat="1" applyFont="1" applyBorder="1" applyAlignment="1">
      <alignment vertical="center" shrinkToFit="1"/>
    </xf>
    <xf numFmtId="202" fontId="17" fillId="0" borderId="0" xfId="0" applyNumberFormat="1" applyFont="1" applyAlignment="1">
      <alignment vertical="center" shrinkToFit="1"/>
    </xf>
    <xf numFmtId="202" fontId="17" fillId="6" borderId="6" xfId="0" applyNumberFormat="1" applyFont="1" applyFill="1" applyBorder="1" applyAlignment="1">
      <alignment vertical="center" shrinkToFit="1"/>
    </xf>
    <xf numFmtId="202" fontId="17" fillId="0" borderId="37" xfId="0" applyNumberFormat="1" applyFont="1" applyBorder="1" applyAlignment="1">
      <alignment vertical="center" shrinkToFit="1"/>
    </xf>
    <xf numFmtId="202" fontId="17" fillId="6" borderId="37" xfId="0" applyNumberFormat="1" applyFont="1" applyFill="1" applyBorder="1" applyAlignment="1">
      <alignment vertical="center" shrinkToFit="1"/>
    </xf>
    <xf numFmtId="202" fontId="17" fillId="6" borderId="20" xfId="0" applyNumberFormat="1" applyFont="1" applyFill="1" applyBorder="1" applyAlignment="1">
      <alignment vertical="center" shrinkToFit="1"/>
    </xf>
    <xf numFmtId="202" fontId="19" fillId="6" borderId="19" xfId="0" applyNumberFormat="1" applyFont="1" applyFill="1" applyBorder="1" applyAlignment="1">
      <alignment vertical="center" shrinkToFit="1"/>
    </xf>
    <xf numFmtId="202" fontId="13" fillId="0" borderId="13" xfId="0" applyNumberFormat="1" applyFont="1" applyBorder="1" applyAlignment="1">
      <alignment vertical="center" shrinkToFit="1"/>
    </xf>
    <xf numFmtId="202" fontId="13" fillId="0" borderId="30" xfId="0" applyNumberFormat="1" applyFont="1" applyBorder="1" applyAlignment="1">
      <alignment vertical="center" shrinkToFit="1"/>
    </xf>
    <xf numFmtId="202" fontId="13" fillId="6" borderId="19" xfId="0" applyNumberFormat="1" applyFont="1" applyFill="1" applyBorder="1" applyAlignment="1">
      <alignment vertical="center" shrinkToFit="1"/>
    </xf>
    <xf numFmtId="202" fontId="13" fillId="6" borderId="13" xfId="0" applyNumberFormat="1" applyFont="1" applyFill="1" applyBorder="1" applyAlignment="1">
      <alignment vertical="center" shrinkToFit="1"/>
    </xf>
    <xf numFmtId="202" fontId="13" fillId="6" borderId="27" xfId="0" applyNumberFormat="1" applyFont="1" applyFill="1" applyBorder="1" applyAlignment="1">
      <alignment vertical="center" shrinkToFit="1"/>
    </xf>
    <xf numFmtId="202" fontId="13" fillId="0" borderId="1" xfId="0" applyNumberFormat="1" applyFont="1" applyBorder="1" applyAlignment="1">
      <alignment vertical="center" shrinkToFit="1"/>
    </xf>
    <xf numFmtId="202" fontId="13" fillId="6" borderId="33" xfId="0" applyNumberFormat="1" applyFont="1" applyFill="1" applyBorder="1" applyAlignment="1">
      <alignment vertical="center" shrinkToFit="1"/>
    </xf>
    <xf numFmtId="202" fontId="13" fillId="6" borderId="1" xfId="0" applyNumberFormat="1" applyFont="1" applyFill="1" applyBorder="1" applyAlignment="1">
      <alignment vertical="center" shrinkToFit="1"/>
    </xf>
    <xf numFmtId="202" fontId="13" fillId="6" borderId="37" xfId="0" applyNumberFormat="1" applyFont="1" applyFill="1" applyBorder="1" applyAlignment="1">
      <alignment vertical="center" shrinkToFit="1"/>
    </xf>
    <xf numFmtId="202" fontId="13" fillId="0" borderId="6" xfId="0" applyNumberFormat="1" applyFont="1" applyBorder="1" applyAlignment="1">
      <alignment vertical="center" shrinkToFit="1"/>
    </xf>
    <xf numFmtId="202" fontId="13" fillId="6" borderId="20" xfId="0" applyNumberFormat="1" applyFont="1" applyFill="1" applyBorder="1" applyAlignment="1">
      <alignment vertical="center" shrinkToFit="1"/>
    </xf>
    <xf numFmtId="202" fontId="13" fillId="6" borderId="6" xfId="0" applyNumberFormat="1" applyFont="1" applyFill="1" applyBorder="1" applyAlignment="1">
      <alignment vertical="center" shrinkToFit="1"/>
    </xf>
    <xf numFmtId="202" fontId="13" fillId="6" borderId="44" xfId="0" applyNumberFormat="1" applyFont="1" applyFill="1" applyBorder="1" applyAlignment="1">
      <alignment vertical="center" shrinkToFit="1"/>
    </xf>
    <xf numFmtId="202" fontId="13" fillId="0" borderId="8" xfId="0" applyNumberFormat="1" applyFont="1" applyBorder="1" applyAlignment="1">
      <alignment vertical="center" shrinkToFit="1"/>
    </xf>
    <xf numFmtId="202" fontId="13" fillId="6" borderId="25" xfId="0" applyNumberFormat="1" applyFont="1" applyFill="1" applyBorder="1" applyAlignment="1">
      <alignment vertical="center" shrinkToFit="1"/>
    </xf>
    <xf numFmtId="202" fontId="13" fillId="6" borderId="8" xfId="0" applyNumberFormat="1" applyFont="1" applyFill="1" applyBorder="1" applyAlignment="1">
      <alignment vertical="center" shrinkToFit="1"/>
    </xf>
    <xf numFmtId="202" fontId="13" fillId="0" borderId="27" xfId="0" applyNumberFormat="1" applyFont="1" applyBorder="1" applyAlignment="1">
      <alignment vertical="center" shrinkToFit="1"/>
    </xf>
    <xf numFmtId="202" fontId="13" fillId="0" borderId="33" xfId="0" applyNumberFormat="1" applyFont="1" applyBorder="1" applyAlignment="1">
      <alignment vertical="center" shrinkToFit="1"/>
    </xf>
    <xf numFmtId="202" fontId="13" fillId="0" borderId="37" xfId="0" applyNumberFormat="1" applyFont="1" applyBorder="1" applyAlignment="1">
      <alignment vertical="center" shrinkToFit="1"/>
    </xf>
    <xf numFmtId="202" fontId="13" fillId="0" borderId="20" xfId="0" applyNumberFormat="1" applyFont="1" applyBorder="1" applyAlignment="1">
      <alignment vertical="center" shrinkToFit="1"/>
    </xf>
    <xf numFmtId="202" fontId="13" fillId="6" borderId="21" xfId="0" applyNumberFormat="1" applyFont="1" applyFill="1" applyBorder="1" applyAlignment="1">
      <alignment vertical="center" shrinkToFit="1"/>
    </xf>
    <xf numFmtId="202" fontId="13" fillId="0" borderId="23" xfId="0" applyNumberFormat="1" applyFont="1" applyBorder="1" applyAlignment="1">
      <alignment vertical="center" shrinkToFit="1"/>
    </xf>
    <xf numFmtId="202" fontId="13" fillId="0" borderId="31" xfId="0" applyNumberFormat="1" applyFont="1" applyBorder="1" applyAlignment="1">
      <alignment vertical="center" shrinkToFit="1"/>
    </xf>
    <xf numFmtId="202" fontId="13" fillId="6" borderId="23" xfId="0" applyNumberFormat="1" applyFont="1" applyFill="1" applyBorder="1" applyAlignment="1">
      <alignment vertical="center" shrinkToFit="1"/>
    </xf>
    <xf numFmtId="202" fontId="13" fillId="6" borderId="18" xfId="0" applyNumberFormat="1" applyFont="1" applyFill="1" applyBorder="1" applyAlignment="1">
      <alignment vertical="center" shrinkToFit="1"/>
    </xf>
    <xf numFmtId="202" fontId="13" fillId="6" borderId="17" xfId="0" applyNumberFormat="1" applyFont="1" applyFill="1" applyBorder="1" applyAlignment="1">
      <alignment vertical="center" shrinkToFit="1"/>
    </xf>
    <xf numFmtId="202" fontId="13" fillId="0" borderId="51" xfId="0" applyNumberFormat="1" applyFont="1" applyBorder="1" applyAlignment="1">
      <alignment vertical="center" shrinkToFit="1"/>
    </xf>
    <xf numFmtId="202" fontId="13" fillId="0" borderId="52" xfId="0" applyNumberFormat="1" applyFont="1" applyBorder="1" applyAlignment="1">
      <alignment vertical="center" shrinkToFit="1"/>
    </xf>
    <xf numFmtId="3" fontId="13" fillId="0" borderId="6" xfId="0" applyNumberFormat="1" applyFont="1" applyBorder="1" applyAlignment="1">
      <alignment horizontal="right" vertical="center" shrinkToFit="1"/>
    </xf>
    <xf numFmtId="0" fontId="13" fillId="0" borderId="34"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26" xfId="0" applyFont="1" applyBorder="1" applyAlignment="1">
      <alignment vertical="center" wrapText="1"/>
    </xf>
    <xf numFmtId="0" fontId="13" fillId="0" borderId="26" xfId="0" applyFont="1" applyFill="1" applyBorder="1" applyAlignment="1">
      <alignment vertical="center" wrapText="1"/>
    </xf>
    <xf numFmtId="0" fontId="15" fillId="0" borderId="0" xfId="0" applyFont="1" applyAlignment="1">
      <alignment horizontal="center" vertical="center"/>
    </xf>
    <xf numFmtId="0" fontId="13" fillId="6" borderId="14" xfId="0" applyFont="1" applyFill="1" applyBorder="1" applyAlignment="1">
      <alignment vertical="center" wrapText="1"/>
    </xf>
    <xf numFmtId="0" fontId="54" fillId="6" borderId="26" xfId="0" applyFont="1" applyFill="1" applyBorder="1" applyAlignment="1">
      <alignment vertical="center" wrapText="1"/>
    </xf>
    <xf numFmtId="0" fontId="27" fillId="0" borderId="2" xfId="0" applyFont="1" applyBorder="1" applyAlignment="1">
      <alignment vertical="center"/>
    </xf>
    <xf numFmtId="0" fontId="27" fillId="0" borderId="12" xfId="0" applyFont="1" applyBorder="1" applyAlignment="1">
      <alignment vertical="center"/>
    </xf>
    <xf numFmtId="0" fontId="27" fillId="0" borderId="3" xfId="0" applyFont="1" applyBorder="1" applyAlignment="1">
      <alignment vertical="center"/>
    </xf>
    <xf numFmtId="0" fontId="27" fillId="0" borderId="9" xfId="0" applyFont="1" applyBorder="1" applyAlignment="1">
      <alignment vertical="center" shrinkToFit="1"/>
    </xf>
    <xf numFmtId="0" fontId="27" fillId="0" borderId="5" xfId="0" applyFont="1" applyBorder="1" applyAlignment="1">
      <alignment vertical="center" shrinkToFit="1"/>
    </xf>
    <xf numFmtId="0" fontId="27" fillId="0" borderId="10" xfId="0" applyFont="1" applyBorder="1" applyAlignment="1">
      <alignment vertical="center"/>
    </xf>
    <xf numFmtId="180" fontId="27" fillId="6" borderId="100" xfId="0" applyNumberFormat="1" applyFont="1" applyFill="1" applyBorder="1" applyAlignment="1">
      <alignment vertical="center"/>
    </xf>
    <xf numFmtId="180" fontId="27" fillId="6" borderId="117" xfId="0" applyNumberFormat="1" applyFont="1" applyFill="1" applyBorder="1" applyAlignment="1">
      <alignment vertical="center"/>
    </xf>
    <xf numFmtId="180" fontId="27" fillId="0" borderId="116" xfId="0" applyNumberFormat="1" applyFont="1" applyBorder="1" applyAlignment="1">
      <alignment vertical="center"/>
    </xf>
    <xf numFmtId="186" fontId="49" fillId="0" borderId="64" xfId="0" applyNumberFormat="1" applyFont="1" applyFill="1" applyBorder="1" applyAlignment="1">
      <alignment horizontal="center" vertical="center" shrinkToFit="1"/>
    </xf>
    <xf numFmtId="179" fontId="27" fillId="6" borderId="13" xfId="0" applyNumberFormat="1" applyFont="1" applyFill="1" applyBorder="1" applyAlignment="1">
      <alignment vertical="center"/>
    </xf>
    <xf numFmtId="179" fontId="27" fillId="0" borderId="100" xfId="0" applyNumberFormat="1" applyFont="1" applyBorder="1" applyAlignment="1">
      <alignment vertical="center"/>
    </xf>
    <xf numFmtId="179" fontId="27" fillId="6" borderId="102" xfId="0" applyNumberFormat="1" applyFont="1" applyFill="1" applyBorder="1" applyAlignment="1">
      <alignment vertical="center"/>
    </xf>
    <xf numFmtId="179" fontId="27" fillId="6" borderId="104" xfId="0" applyNumberFormat="1" applyFont="1" applyFill="1" applyBorder="1" applyAlignment="1">
      <alignment vertical="center"/>
    </xf>
    <xf numFmtId="177" fontId="58" fillId="0" borderId="8" xfId="0" applyNumberFormat="1" applyFont="1" applyFill="1" applyBorder="1" applyAlignment="1">
      <alignment vertical="center" shrinkToFit="1"/>
    </xf>
    <xf numFmtId="57" fontId="3" fillId="0" borderId="9" xfId="1" applyNumberFormat="1" applyFont="1" applyFill="1" applyBorder="1" applyAlignment="1">
      <alignment horizontal="right" vertical="center" wrapText="1"/>
    </xf>
    <xf numFmtId="57" fontId="3" fillId="0" borderId="9" xfId="1" applyNumberFormat="1" applyFont="1" applyFill="1" applyBorder="1" applyAlignment="1">
      <alignment horizontal="left" vertical="center" wrapText="1"/>
    </xf>
    <xf numFmtId="57" fontId="3" fillId="0" borderId="112" xfId="1" applyNumberFormat="1" applyFont="1" applyFill="1" applyBorder="1" applyAlignment="1">
      <alignment horizontal="right" vertical="center" wrapText="1"/>
    </xf>
    <xf numFmtId="57" fontId="3" fillId="0" borderId="112" xfId="1" applyNumberFormat="1" applyFont="1" applyFill="1" applyBorder="1" applyAlignment="1">
      <alignment horizontal="left" vertical="center" wrapText="1"/>
    </xf>
    <xf numFmtId="38" fontId="3" fillId="0" borderId="67" xfId="1" applyFont="1" applyFill="1" applyBorder="1" applyAlignment="1">
      <alignment horizontal="left" vertical="center" wrapText="1"/>
    </xf>
    <xf numFmtId="0" fontId="3" fillId="0" borderId="67" xfId="1" applyNumberFormat="1" applyFont="1" applyFill="1" applyBorder="1" applyAlignment="1">
      <alignment horizontal="center" vertical="center" wrapText="1"/>
    </xf>
    <xf numFmtId="38" fontId="3" fillId="0" borderId="67" xfId="1" applyFont="1" applyFill="1" applyBorder="1" applyAlignment="1">
      <alignment horizontal="left" vertical="center" shrinkToFit="1"/>
    </xf>
    <xf numFmtId="38" fontId="3" fillId="0" borderId="113" xfId="1" applyFont="1" applyFill="1" applyBorder="1" applyAlignment="1">
      <alignment horizontal="left" vertical="center" shrinkToFit="1"/>
    </xf>
    <xf numFmtId="178" fontId="3" fillId="0" borderId="112" xfId="1" applyNumberFormat="1" applyFont="1" applyFill="1" applyBorder="1" applyAlignment="1">
      <alignment vertical="center" shrinkToFit="1"/>
    </xf>
    <xf numFmtId="0" fontId="27" fillId="0" borderId="0" xfId="0" applyFont="1" applyBorder="1" applyAlignment="1">
      <alignment vertical="center"/>
    </xf>
    <xf numFmtId="0" fontId="62" fillId="0" borderId="0" xfId="0" applyFont="1" applyFill="1" applyAlignment="1">
      <alignment vertical="center"/>
    </xf>
    <xf numFmtId="0" fontId="27" fillId="0" borderId="0" xfId="0" applyFont="1" applyBorder="1" applyAlignment="1">
      <alignment vertical="center"/>
    </xf>
    <xf numFmtId="0" fontId="27" fillId="0" borderId="3" xfId="0" applyFont="1" applyBorder="1" applyAlignment="1">
      <alignment vertical="center"/>
    </xf>
    <xf numFmtId="0" fontId="27" fillId="0" borderId="5" xfId="0" applyFont="1" applyBorder="1" applyAlignment="1">
      <alignment vertical="center"/>
    </xf>
    <xf numFmtId="0" fontId="64" fillId="0" borderId="64" xfId="0" applyFont="1" applyFill="1" applyBorder="1" applyAlignment="1">
      <alignment horizontal="center" vertical="center"/>
    </xf>
    <xf numFmtId="0" fontId="65" fillId="0" borderId="0" xfId="0" applyFont="1" applyFill="1" applyBorder="1" applyAlignment="1">
      <alignment vertical="center" shrinkToFit="1"/>
    </xf>
    <xf numFmtId="198" fontId="27" fillId="0" borderId="13" xfId="0" applyNumberFormat="1" applyFont="1" applyFill="1" applyBorder="1" applyAlignment="1">
      <alignment vertical="center" shrinkToFit="1"/>
    </xf>
    <xf numFmtId="198" fontId="27" fillId="0" borderId="3" xfId="0" applyNumberFormat="1" applyFont="1" applyFill="1" applyBorder="1" applyAlignment="1">
      <alignment vertical="center" shrinkToFit="1"/>
    </xf>
    <xf numFmtId="0" fontId="27" fillId="0" borderId="3" xfId="0" applyFont="1" applyFill="1" applyBorder="1" applyAlignment="1">
      <alignment vertical="center" shrinkToFit="1"/>
    </xf>
    <xf numFmtId="0" fontId="27" fillId="0" borderId="3" xfId="0" applyFont="1" applyFill="1" applyBorder="1" applyAlignment="1">
      <alignment horizontal="center" vertical="center" shrinkToFit="1"/>
    </xf>
    <xf numFmtId="193" fontId="27" fillId="0" borderId="3" xfId="0" applyNumberFormat="1" applyFont="1" applyFill="1" applyBorder="1" applyAlignment="1">
      <alignment vertical="center" shrinkToFit="1"/>
    </xf>
    <xf numFmtId="186" fontId="27" fillId="0" borderId="3" xfId="0" applyNumberFormat="1" applyFont="1" applyFill="1" applyBorder="1" applyAlignment="1">
      <alignment vertical="center" shrinkToFit="1"/>
    </xf>
    <xf numFmtId="0" fontId="27" fillId="0" borderId="0" xfId="0" applyFont="1" applyFill="1" applyBorder="1" applyAlignment="1">
      <alignment vertical="center"/>
    </xf>
    <xf numFmtId="0" fontId="25" fillId="0" borderId="0" xfId="0" applyFont="1" applyAlignment="1">
      <alignment vertical="center"/>
    </xf>
    <xf numFmtId="0" fontId="25" fillId="0" borderId="13" xfId="0" applyFont="1" applyBorder="1" applyAlignment="1">
      <alignment horizontal="centerContinuous" vertical="center"/>
    </xf>
    <xf numFmtId="0" fontId="25" fillId="6" borderId="13" xfId="0" applyFont="1" applyFill="1" applyBorder="1" applyAlignment="1">
      <alignment vertical="center"/>
    </xf>
    <xf numFmtId="0" fontId="25" fillId="0" borderId="0" xfId="0" applyFont="1" applyAlignment="1">
      <alignment horizontal="center" vertical="center"/>
    </xf>
    <xf numFmtId="182" fontId="25" fillId="6" borderId="13" xfId="0" applyNumberFormat="1" applyFont="1" applyFill="1" applyBorder="1" applyAlignment="1">
      <alignment vertical="center" shrinkToFit="1"/>
    </xf>
    <xf numFmtId="182" fontId="25" fillId="0" borderId="13" xfId="0" applyNumberFormat="1" applyFont="1" applyBorder="1" applyAlignment="1">
      <alignment vertical="center"/>
    </xf>
    <xf numFmtId="0" fontId="25" fillId="0" borderId="8" xfId="0" applyFont="1" applyBorder="1" applyAlignment="1">
      <alignment vertical="top" wrapText="1"/>
    </xf>
    <xf numFmtId="0" fontId="25" fillId="6" borderId="1" xfId="0" applyFont="1" applyFill="1" applyBorder="1" applyAlignment="1">
      <alignment vertical="center"/>
    </xf>
    <xf numFmtId="182" fontId="25" fillId="6" borderId="1" xfId="0" applyNumberFormat="1" applyFont="1" applyFill="1" applyBorder="1" applyAlignment="1">
      <alignment vertical="center" shrinkToFit="1"/>
    </xf>
    <xf numFmtId="0" fontId="25" fillId="6" borderId="8" xfId="0" applyFont="1" applyFill="1" applyBorder="1" applyAlignment="1">
      <alignment vertical="center"/>
    </xf>
    <xf numFmtId="182" fontId="25" fillId="6" borderId="8" xfId="0" applyNumberFormat="1" applyFont="1" applyFill="1" applyBorder="1" applyAlignment="1">
      <alignment vertical="center" shrinkToFit="1"/>
    </xf>
    <xf numFmtId="182" fontId="25" fillId="0" borderId="8" xfId="0" applyNumberFormat="1" applyFont="1" applyBorder="1" applyAlignment="1">
      <alignment vertical="center"/>
    </xf>
    <xf numFmtId="0" fontId="25" fillId="0" borderId="39" xfId="0" applyFont="1" applyBorder="1" applyAlignment="1">
      <alignment horizontal="center" vertical="center"/>
    </xf>
    <xf numFmtId="182" fontId="25" fillId="0" borderId="66" xfId="0" applyNumberFormat="1" applyFont="1" applyFill="1" applyBorder="1" applyAlignment="1">
      <alignment vertical="center" shrinkToFit="1"/>
    </xf>
    <xf numFmtId="182" fontId="25" fillId="0" borderId="42" xfId="0" applyNumberFormat="1" applyFont="1" applyBorder="1" applyAlignment="1">
      <alignment vertical="center"/>
    </xf>
    <xf numFmtId="0" fontId="25" fillId="0" borderId="36" xfId="0" applyFont="1" applyBorder="1" applyAlignment="1">
      <alignment horizontal="center" vertical="center"/>
    </xf>
    <xf numFmtId="0" fontId="23" fillId="0" borderId="8" xfId="0" applyFont="1" applyFill="1" applyBorder="1" applyAlignment="1">
      <alignment vertical="center" wrapText="1" shrinkToFit="1"/>
    </xf>
    <xf numFmtId="0" fontId="27" fillId="0" borderId="0" xfId="0" applyFont="1" applyFill="1" applyBorder="1" applyAlignment="1">
      <alignment vertical="center" shrinkToFit="1"/>
    </xf>
    <xf numFmtId="0" fontId="27" fillId="0" borderId="0" xfId="0" applyFont="1" applyFill="1" applyBorder="1" applyAlignment="1">
      <alignment horizontal="center" vertical="center" shrinkToFit="1"/>
    </xf>
    <xf numFmtId="198" fontId="27" fillId="0" borderId="0" xfId="0" applyNumberFormat="1" applyFont="1" applyFill="1" applyBorder="1" applyAlignment="1">
      <alignment vertical="center" shrinkToFit="1"/>
    </xf>
    <xf numFmtId="193" fontId="27" fillId="0" borderId="0" xfId="0" applyNumberFormat="1" applyFont="1" applyFill="1" applyBorder="1" applyAlignment="1">
      <alignment vertical="center" shrinkToFit="1"/>
    </xf>
    <xf numFmtId="186" fontId="27" fillId="0" borderId="0" xfId="0" applyNumberFormat="1" applyFont="1" applyFill="1" applyBorder="1" applyAlignment="1">
      <alignment vertical="center" shrinkToFit="1"/>
    </xf>
    <xf numFmtId="198" fontId="27" fillId="0" borderId="13" xfId="0" applyNumberFormat="1" applyFont="1" applyFill="1" applyBorder="1" applyAlignment="1">
      <alignment horizontal="center" vertical="center" shrinkToFit="1"/>
    </xf>
    <xf numFmtId="182" fontId="25" fillId="6" borderId="72" xfId="0" applyNumberFormat="1" applyFont="1" applyFill="1" applyBorder="1" applyAlignment="1">
      <alignment vertical="center" shrinkToFit="1"/>
    </xf>
    <xf numFmtId="182" fontId="25" fillId="6" borderId="24" xfId="0" applyNumberFormat="1" applyFont="1" applyFill="1" applyBorder="1" applyAlignment="1">
      <alignment vertical="center" shrinkToFit="1"/>
    </xf>
    <xf numFmtId="182" fontId="66" fillId="6" borderId="13" xfId="0" applyNumberFormat="1" applyFont="1" applyFill="1" applyBorder="1" applyAlignment="1">
      <alignment vertical="center" shrinkToFit="1"/>
    </xf>
    <xf numFmtId="182" fontId="25" fillId="6" borderId="66" xfId="0" applyNumberFormat="1" applyFont="1" applyFill="1" applyBorder="1" applyAlignment="1">
      <alignment horizontal="right" vertical="center" shrinkToFit="1"/>
    </xf>
    <xf numFmtId="0" fontId="23" fillId="0" borderId="0" xfId="0" applyFont="1" applyAlignment="1">
      <alignment horizontal="center" vertical="center" wrapText="1"/>
    </xf>
    <xf numFmtId="0" fontId="27" fillId="9" borderId="13" xfId="0" applyFont="1" applyFill="1" applyBorder="1" applyAlignment="1">
      <alignment horizontal="center" vertical="center" shrinkToFit="1"/>
    </xf>
    <xf numFmtId="0" fontId="62" fillId="0" borderId="0" xfId="0" applyFont="1" applyFill="1" applyBorder="1" applyAlignment="1">
      <alignment vertical="center" shrinkToFit="1"/>
    </xf>
    <xf numFmtId="0" fontId="50" fillId="0" borderId="8" xfId="0" applyFont="1" applyFill="1" applyBorder="1" applyAlignment="1">
      <alignment vertical="center" wrapText="1" shrinkToFit="1"/>
    </xf>
    <xf numFmtId="0" fontId="27" fillId="0" borderId="63" xfId="0" applyFont="1" applyBorder="1" applyAlignment="1">
      <alignment horizontal="center" vertical="center" wrapText="1" shrinkToFit="1"/>
    </xf>
    <xf numFmtId="0" fontId="27" fillId="0" borderId="64" xfId="0" applyFont="1" applyBorder="1" applyAlignment="1">
      <alignment horizontal="center" vertical="center" wrapText="1" shrinkToFit="1"/>
    </xf>
    <xf numFmtId="0" fontId="0" fillId="0" borderId="8" xfId="0" applyFont="1" applyBorder="1" applyAlignment="1">
      <alignment vertical="top" wrapText="1"/>
    </xf>
    <xf numFmtId="0" fontId="68" fillId="0" borderId="0" xfId="0" applyFont="1"/>
    <xf numFmtId="0" fontId="69" fillId="0" borderId="14" xfId="0" applyFont="1" applyBorder="1" applyAlignment="1">
      <alignment horizontal="center" vertical="center"/>
    </xf>
    <xf numFmtId="0" fontId="69" fillId="0" borderId="41" xfId="0" applyFont="1" applyBorder="1" applyAlignment="1">
      <alignment horizontal="center" vertical="center" wrapText="1"/>
    </xf>
    <xf numFmtId="0" fontId="69" fillId="0" borderId="43" xfId="0" applyFont="1" applyBorder="1" applyAlignment="1">
      <alignment horizontal="center" vertical="center" wrapText="1"/>
    </xf>
    <xf numFmtId="0" fontId="69" fillId="0" borderId="14" xfId="0" applyFont="1" applyBorder="1" applyAlignment="1">
      <alignment horizontal="left" vertical="top" wrapText="1"/>
    </xf>
    <xf numFmtId="0" fontId="69" fillId="0" borderId="121" xfId="0" applyFont="1" applyBorder="1" applyAlignment="1">
      <alignment horizontal="left" vertical="top" wrapText="1"/>
    </xf>
    <xf numFmtId="0" fontId="69" fillId="10" borderId="43" xfId="0" applyFont="1" applyFill="1" applyBorder="1" applyAlignment="1">
      <alignment horizontal="center" vertical="center" wrapText="1"/>
    </xf>
    <xf numFmtId="0" fontId="69" fillId="10" borderId="14" xfId="0" applyFont="1" applyFill="1" applyBorder="1" applyAlignment="1">
      <alignment horizontal="left" vertical="top" wrapText="1"/>
    </xf>
    <xf numFmtId="0" fontId="21" fillId="0" borderId="0" xfId="0" applyFont="1" applyAlignment="1">
      <alignment horizontal="center" vertical="center"/>
    </xf>
    <xf numFmtId="0" fontId="27" fillId="0" borderId="0" xfId="0" applyFont="1" applyFill="1" applyBorder="1" applyAlignment="1">
      <alignment horizontal="left" vertical="center" wrapText="1" shrinkToFit="1"/>
    </xf>
    <xf numFmtId="0" fontId="27" fillId="0" borderId="0" xfId="0" applyFont="1" applyFill="1" applyBorder="1" applyAlignment="1">
      <alignment horizontal="left" vertical="center" shrinkToFit="1"/>
    </xf>
    <xf numFmtId="0" fontId="27" fillId="0" borderId="0" xfId="0" applyFont="1" applyAlignment="1">
      <alignment horizontal="left" vertical="center"/>
    </xf>
    <xf numFmtId="0" fontId="27" fillId="0" borderId="0" xfId="0" applyFont="1" applyBorder="1" applyAlignment="1">
      <alignment horizontal="center" vertical="center" wrapText="1" shrinkToFit="1"/>
    </xf>
    <xf numFmtId="0" fontId="23" fillId="0" borderId="0" xfId="0" applyFont="1" applyBorder="1" applyAlignment="1">
      <alignment horizontal="center" vertical="center" wrapText="1"/>
    </xf>
    <xf numFmtId="0" fontId="27" fillId="0" borderId="0" xfId="0" applyFont="1" applyFill="1" applyBorder="1" applyAlignment="1">
      <alignment horizontal="center" vertical="center" wrapText="1" shrinkToFit="1"/>
    </xf>
    <xf numFmtId="0" fontId="27" fillId="0" borderId="5" xfId="0" applyFont="1" applyFill="1" applyBorder="1" applyAlignment="1">
      <alignment vertical="center" shrinkToFit="1"/>
    </xf>
    <xf numFmtId="193" fontId="27" fillId="0" borderId="13" xfId="0" applyNumberFormat="1" applyFont="1" applyBorder="1" applyAlignment="1">
      <alignment vertical="center" shrinkToFit="1"/>
    </xf>
    <xf numFmtId="198" fontId="27" fillId="8" borderId="13" xfId="0" applyNumberFormat="1" applyFont="1" applyFill="1" applyBorder="1" applyAlignment="1">
      <alignment vertical="center" shrinkToFit="1"/>
    </xf>
    <xf numFmtId="198" fontId="27" fillId="0" borderId="13" xfId="0" applyNumberFormat="1" applyFont="1" applyBorder="1" applyAlignment="1">
      <alignment vertical="center" shrinkToFit="1"/>
    </xf>
    <xf numFmtId="0" fontId="27" fillId="0" borderId="2" xfId="0" applyFont="1" applyBorder="1" applyAlignment="1">
      <alignment vertical="center" wrapText="1"/>
    </xf>
    <xf numFmtId="0" fontId="27" fillId="6" borderId="13" xfId="0" applyFont="1" applyFill="1" applyBorder="1" applyAlignment="1">
      <alignment vertical="center" shrinkToFit="1"/>
    </xf>
    <xf numFmtId="193" fontId="27" fillId="6" borderId="13" xfId="0" applyNumberFormat="1" applyFont="1" applyFill="1" applyBorder="1" applyAlignment="1">
      <alignment vertical="center" shrinkToFit="1"/>
    </xf>
    <xf numFmtId="0" fontId="23" fillId="6" borderId="12" xfId="0" applyFont="1" applyFill="1" applyBorder="1" applyAlignment="1">
      <alignment vertical="center" shrinkToFit="1"/>
    </xf>
    <xf numFmtId="0" fontId="23" fillId="6" borderId="13" xfId="0" applyFont="1" applyFill="1" applyBorder="1" applyAlignment="1">
      <alignment horizontal="center" vertical="center" shrinkToFit="1"/>
    </xf>
    <xf numFmtId="0" fontId="27" fillId="0" borderId="12" xfId="0" applyFont="1" applyFill="1" applyBorder="1" applyAlignment="1">
      <alignment vertical="center" wrapText="1"/>
    </xf>
    <xf numFmtId="199" fontId="27" fillId="0" borderId="12" xfId="0" applyNumberFormat="1" applyFont="1" applyFill="1" applyBorder="1" applyAlignment="1">
      <alignment vertical="center" shrinkToFit="1"/>
    </xf>
    <xf numFmtId="193" fontId="27" fillId="0" borderId="12" xfId="0" applyNumberFormat="1" applyFont="1" applyFill="1" applyBorder="1" applyAlignment="1">
      <alignment vertical="center" shrinkToFit="1"/>
    </xf>
    <xf numFmtId="12" fontId="27" fillId="0" borderId="12" xfId="0" applyNumberFormat="1" applyFont="1" applyFill="1" applyBorder="1" applyAlignment="1">
      <alignment horizontal="center" vertical="center"/>
    </xf>
    <xf numFmtId="0" fontId="15" fillId="0" borderId="0" xfId="0" applyFont="1" applyAlignment="1">
      <alignment horizontal="center" vertical="center"/>
    </xf>
    <xf numFmtId="0" fontId="13" fillId="0" borderId="30" xfId="0" applyFont="1" applyBorder="1" applyAlignment="1">
      <alignment horizontal="center" vertical="center" wrapText="1"/>
    </xf>
    <xf numFmtId="0" fontId="13" fillId="0" borderId="26" xfId="0" applyFont="1" applyBorder="1" applyAlignment="1">
      <alignment vertical="center" wrapText="1"/>
    </xf>
    <xf numFmtId="0" fontId="13" fillId="0" borderId="34"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1" xfId="0" applyFont="1" applyBorder="1" applyAlignment="1">
      <alignment horizontal="center" vertical="center" wrapText="1"/>
    </xf>
    <xf numFmtId="193" fontId="27" fillId="0" borderId="12" xfId="0" applyNumberFormat="1" applyFont="1" applyFill="1" applyBorder="1" applyAlignment="1">
      <alignment vertical="center" shrinkToFit="1"/>
    </xf>
    <xf numFmtId="200" fontId="13" fillId="0" borderId="64" xfId="0" applyNumberFormat="1" applyFont="1" applyBorder="1" applyAlignment="1">
      <alignment horizontal="left" vertical="center" wrapText="1"/>
    </xf>
    <xf numFmtId="200" fontId="13" fillId="0" borderId="34" xfId="0" applyNumberFormat="1" applyFont="1" applyBorder="1" applyAlignment="1">
      <alignment horizontal="left" vertical="center" wrapText="1"/>
    </xf>
    <xf numFmtId="0" fontId="13" fillId="0" borderId="0" xfId="0" applyFont="1" applyAlignment="1">
      <alignment horizontal="right" vertical="center" wrapText="1"/>
    </xf>
    <xf numFmtId="57" fontId="3" fillId="0" borderId="5" xfId="1" applyNumberFormat="1" applyFont="1" applyFill="1" applyBorder="1" applyAlignment="1">
      <alignment horizontal="center" vertical="center" wrapText="1"/>
    </xf>
    <xf numFmtId="57" fontId="3" fillId="0" borderId="7" xfId="1" applyNumberFormat="1" applyFont="1" applyFill="1" applyBorder="1" applyAlignment="1">
      <alignment horizontal="center" vertical="center" wrapText="1"/>
    </xf>
    <xf numFmtId="57" fontId="3" fillId="0" borderId="5" xfId="1" applyNumberFormat="1" applyFont="1" applyBorder="1" applyAlignment="1">
      <alignment horizontal="center" vertical="center" wrapText="1"/>
    </xf>
    <xf numFmtId="57" fontId="3" fillId="0" borderId="7" xfId="1" applyNumberFormat="1" applyFont="1" applyBorder="1" applyAlignment="1">
      <alignment horizontal="center" vertical="center" wrapText="1"/>
    </xf>
    <xf numFmtId="40" fontId="3" fillId="0" borderId="9" xfId="1" applyNumberFormat="1" applyFont="1" applyBorder="1" applyAlignment="1">
      <alignment horizontal="center" vertical="center" wrapText="1"/>
    </xf>
    <xf numFmtId="40" fontId="3" fillId="0" borderId="10" xfId="1" applyNumberFormat="1" applyFont="1" applyBorder="1" applyAlignment="1">
      <alignment horizontal="center" vertical="center" wrapText="1"/>
    </xf>
    <xf numFmtId="40" fontId="3" fillId="0" borderId="11" xfId="1" applyNumberFormat="1" applyFont="1" applyBorder="1" applyAlignment="1">
      <alignment horizontal="center" vertical="center" wrapText="1"/>
    </xf>
    <xf numFmtId="0" fontId="13" fillId="0" borderId="39" xfId="0" applyFont="1" applyBorder="1" applyAlignment="1">
      <alignment horizontal="center" vertical="center" wrapText="1"/>
    </xf>
    <xf numFmtId="0" fontId="13" fillId="0" borderId="42" xfId="0" applyFont="1" applyBorder="1" applyAlignment="1">
      <alignment horizontal="center" vertical="center" wrapText="1"/>
    </xf>
    <xf numFmtId="0" fontId="13" fillId="6" borderId="43" xfId="0" applyFont="1" applyFill="1" applyBorder="1" applyAlignment="1">
      <alignment vertical="center" wrapText="1"/>
    </xf>
    <xf numFmtId="0" fontId="13" fillId="6" borderId="40" xfId="0" applyFont="1" applyFill="1" applyBorder="1" applyAlignment="1">
      <alignment vertical="center" wrapText="1"/>
    </xf>
    <xf numFmtId="0" fontId="13" fillId="6" borderId="41" xfId="0" applyFont="1" applyFill="1" applyBorder="1" applyAlignment="1">
      <alignment vertical="center" wrapText="1"/>
    </xf>
    <xf numFmtId="0" fontId="13" fillId="0" borderId="15"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1" xfId="0" applyFont="1" applyBorder="1" applyAlignment="1">
      <alignment horizontal="center" vertical="center" wrapText="1"/>
    </xf>
    <xf numFmtId="0" fontId="13" fillId="6" borderId="111" xfId="0" applyFont="1" applyFill="1" applyBorder="1" applyAlignment="1">
      <alignment horizontal="right" vertical="center" wrapText="1"/>
    </xf>
    <xf numFmtId="0" fontId="13" fillId="6" borderId="63" xfId="0" applyFont="1" applyFill="1" applyBorder="1" applyAlignment="1">
      <alignment horizontal="right" vertical="center" wrapText="1"/>
    </xf>
    <xf numFmtId="0" fontId="13" fillId="6" borderId="12" xfId="0" applyFont="1" applyFill="1" applyBorder="1" applyAlignment="1">
      <alignment horizontal="right" vertical="center" wrapText="1"/>
    </xf>
    <xf numFmtId="0" fontId="13" fillId="0" borderId="15" xfId="0" applyFont="1" applyBorder="1" applyAlignment="1">
      <alignment horizontal="center" vertical="center" textRotation="255" wrapText="1"/>
    </xf>
    <xf numFmtId="0" fontId="13" fillId="0" borderId="19" xfId="0" applyFont="1" applyBorder="1" applyAlignment="1">
      <alignment horizontal="center" vertical="center" textRotation="255" wrapText="1"/>
    </xf>
    <xf numFmtId="0" fontId="13" fillId="0" borderId="24" xfId="0" applyFont="1" applyBorder="1" applyAlignment="1">
      <alignment horizontal="center" vertical="center" textRotation="255" wrapText="1"/>
    </xf>
    <xf numFmtId="0" fontId="13" fillId="0" borderId="13" xfId="0" applyFont="1" applyBorder="1" applyAlignment="1">
      <alignment horizontal="center" vertical="center" textRotation="255" wrapText="1"/>
    </xf>
    <xf numFmtId="0" fontId="17" fillId="0" borderId="53" xfId="0" applyFont="1" applyBorder="1" applyAlignment="1">
      <alignment vertical="center" wrapText="1"/>
    </xf>
    <xf numFmtId="0" fontId="17" fillId="0" borderId="0" xfId="0" applyFont="1" applyBorder="1" applyAlignment="1">
      <alignment vertical="center" wrapText="1"/>
    </xf>
    <xf numFmtId="0" fontId="13" fillId="0" borderId="27" xfId="0" applyFont="1" applyBorder="1" applyAlignment="1">
      <alignment horizontal="center" vertical="center" textRotation="255" wrapText="1"/>
    </xf>
    <xf numFmtId="0" fontId="13" fillId="0" borderId="0" xfId="0" applyFont="1" applyBorder="1" applyAlignment="1">
      <alignment vertical="center" wrapText="1"/>
    </xf>
    <xf numFmtId="0" fontId="13" fillId="0" borderId="26" xfId="0" applyFont="1" applyBorder="1" applyAlignment="1">
      <alignment vertical="center" wrapText="1"/>
    </xf>
    <xf numFmtId="0" fontId="13" fillId="0" borderId="0" xfId="0" applyFont="1" applyFill="1" applyBorder="1" applyAlignment="1">
      <alignment vertical="center" wrapText="1"/>
    </xf>
    <xf numFmtId="0" fontId="13" fillId="0" borderId="26" xfId="0" applyFont="1" applyFill="1" applyBorder="1" applyAlignment="1">
      <alignment vertical="center" wrapText="1"/>
    </xf>
    <xf numFmtId="0" fontId="13" fillId="0" borderId="12"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0" xfId="0" applyFont="1" applyBorder="1" applyAlignment="1">
      <alignment horizontal="left" vertical="center" wrapText="1"/>
    </xf>
    <xf numFmtId="0" fontId="13" fillId="0" borderId="26" xfId="0" applyFont="1" applyBorder="1" applyAlignment="1">
      <alignment horizontal="left" vertical="center" wrapText="1"/>
    </xf>
    <xf numFmtId="0" fontId="13" fillId="0" borderId="21" xfId="0" applyFont="1" applyBorder="1" applyAlignment="1">
      <alignment horizontal="center" vertical="center" textRotation="255" wrapText="1"/>
    </xf>
    <xf numFmtId="0" fontId="13" fillId="0" borderId="16" xfId="0" applyFont="1" applyBorder="1" applyAlignment="1">
      <alignment horizontal="left" vertical="center" wrapText="1"/>
    </xf>
    <xf numFmtId="0" fontId="13" fillId="0" borderId="32" xfId="0" applyFont="1" applyBorder="1" applyAlignment="1">
      <alignment horizontal="left" vertical="center" wrapText="1"/>
    </xf>
    <xf numFmtId="202" fontId="13" fillId="0" borderId="45" xfId="0" applyNumberFormat="1" applyFont="1" applyBorder="1" applyAlignment="1">
      <alignment vertical="center" shrinkToFit="1"/>
    </xf>
    <xf numFmtId="202" fontId="13" fillId="0" borderId="47" xfId="0" applyNumberFormat="1" applyFont="1" applyBorder="1" applyAlignment="1">
      <alignment vertical="center" shrinkToFit="1"/>
    </xf>
    <xf numFmtId="202" fontId="13" fillId="0" borderId="49" xfId="0" applyNumberFormat="1" applyFont="1" applyBorder="1" applyAlignment="1">
      <alignment vertical="center" shrinkToFit="1"/>
    </xf>
    <xf numFmtId="202" fontId="13" fillId="0" borderId="46" xfId="0" applyNumberFormat="1" applyFont="1" applyBorder="1" applyAlignment="1">
      <alignment vertical="center" shrinkToFit="1"/>
    </xf>
    <xf numFmtId="202" fontId="13" fillId="0" borderId="48" xfId="0" applyNumberFormat="1" applyFont="1" applyBorder="1" applyAlignment="1">
      <alignment vertical="center" shrinkToFit="1"/>
    </xf>
    <xf numFmtId="202" fontId="13" fillId="0" borderId="50" xfId="0" applyNumberFormat="1" applyFont="1" applyBorder="1" applyAlignment="1">
      <alignment vertical="center" shrinkToFit="1"/>
    </xf>
    <xf numFmtId="0" fontId="13" fillId="0" borderId="22" xfId="0" applyFont="1" applyBorder="1" applyAlignment="1">
      <alignment horizontal="center" vertical="center" wrapText="1"/>
    </xf>
    <xf numFmtId="0" fontId="13" fillId="0" borderId="38" xfId="0" applyFont="1" applyBorder="1" applyAlignment="1">
      <alignment horizontal="center" vertical="center" wrapText="1"/>
    </xf>
    <xf numFmtId="0" fontId="15" fillId="0" borderId="0" xfId="0" applyFont="1" applyAlignment="1">
      <alignment horizontal="center" vertical="center"/>
    </xf>
    <xf numFmtId="0" fontId="27" fillId="6" borderId="12" xfId="0" applyFont="1" applyFill="1" applyBorder="1" applyAlignment="1">
      <alignment horizontal="center" vertical="center"/>
    </xf>
    <xf numFmtId="0" fontId="27" fillId="6" borderId="63" xfId="0" applyFont="1" applyFill="1" applyBorder="1" applyAlignment="1">
      <alignment horizontal="center" vertical="center"/>
    </xf>
    <xf numFmtId="0" fontId="27" fillId="6" borderId="64" xfId="0" applyFont="1" applyFill="1" applyBorder="1" applyAlignment="1">
      <alignment horizontal="center" vertical="center"/>
    </xf>
    <xf numFmtId="0" fontId="27" fillId="6" borderId="13" xfId="0" applyFont="1" applyFill="1" applyBorder="1" applyAlignment="1">
      <alignment vertical="center"/>
    </xf>
    <xf numFmtId="0" fontId="27" fillId="6" borderId="12" xfId="0" applyFont="1" applyFill="1" applyBorder="1" applyAlignment="1">
      <alignment vertical="center"/>
    </xf>
    <xf numFmtId="0" fontId="27" fillId="6" borderId="63" xfId="0" applyFont="1" applyFill="1" applyBorder="1" applyAlignment="1">
      <alignment vertical="center"/>
    </xf>
    <xf numFmtId="0" fontId="27" fillId="0" borderId="9" xfId="0" applyFont="1" applyBorder="1" applyAlignment="1">
      <alignment horizontal="center" vertical="center"/>
    </xf>
    <xf numFmtId="0" fontId="27" fillId="0" borderId="11" xfId="0" applyFont="1" applyBorder="1" applyAlignment="1">
      <alignment horizontal="center" vertical="center"/>
    </xf>
    <xf numFmtId="0" fontId="23" fillId="0" borderId="5" xfId="0" applyFont="1" applyBorder="1" applyAlignment="1">
      <alignment vertical="center" wrapText="1"/>
    </xf>
    <xf numFmtId="0" fontId="23" fillId="0" borderId="0" xfId="0" applyFont="1" applyBorder="1" applyAlignment="1">
      <alignment vertical="center" wrapText="1"/>
    </xf>
    <xf numFmtId="0" fontId="27" fillId="6" borderId="10" xfId="0" applyFont="1" applyFill="1" applyBorder="1" applyAlignment="1">
      <alignment vertical="center"/>
    </xf>
    <xf numFmtId="0" fontId="27" fillId="6" borderId="11" xfId="0" applyFont="1" applyFill="1" applyBorder="1" applyAlignment="1">
      <alignment vertical="center"/>
    </xf>
    <xf numFmtId="189" fontId="27" fillId="6" borderId="12" xfId="0" applyNumberFormat="1" applyFont="1" applyFill="1" applyBorder="1" applyAlignment="1">
      <alignment vertical="center"/>
    </xf>
    <xf numFmtId="189" fontId="27" fillId="6" borderId="64" xfId="0" applyNumberFormat="1" applyFont="1" applyFill="1" applyBorder="1" applyAlignment="1">
      <alignment vertical="center"/>
    </xf>
    <xf numFmtId="0" fontId="27" fillId="0" borderId="1" xfId="0" applyFont="1" applyBorder="1" applyAlignment="1">
      <alignment vertical="center"/>
    </xf>
    <xf numFmtId="0" fontId="27" fillId="0" borderId="2" xfId="0" applyFont="1" applyBorder="1" applyAlignment="1">
      <alignment vertical="center"/>
    </xf>
    <xf numFmtId="0" fontId="27" fillId="0" borderId="4" xfId="0" applyFont="1" applyBorder="1" applyAlignment="1">
      <alignment vertical="center"/>
    </xf>
    <xf numFmtId="0" fontId="27" fillId="0" borderId="13" xfId="0" applyFont="1" applyBorder="1" applyAlignment="1">
      <alignment vertical="center"/>
    </xf>
    <xf numFmtId="0" fontId="27" fillId="6" borderId="5" xfId="0" applyFont="1" applyFill="1" applyBorder="1" applyAlignment="1">
      <alignment horizontal="center" vertical="center"/>
    </xf>
    <xf numFmtId="0" fontId="27" fillId="6" borderId="0" xfId="0" applyFont="1" applyFill="1" applyBorder="1" applyAlignment="1">
      <alignment horizontal="center" vertical="center"/>
    </xf>
    <xf numFmtId="0" fontId="27" fillId="6" borderId="7" xfId="0" applyFont="1" applyFill="1" applyBorder="1" applyAlignment="1">
      <alignment horizontal="center" vertical="center"/>
    </xf>
    <xf numFmtId="0" fontId="27" fillId="0" borderId="2"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2" xfId="0" applyFont="1" applyBorder="1" applyAlignment="1">
      <alignment vertical="center" shrinkToFit="1"/>
    </xf>
    <xf numFmtId="0" fontId="27" fillId="0" borderId="4" xfId="0" applyFont="1" applyBorder="1" applyAlignment="1">
      <alignment vertical="center" shrinkToFit="1"/>
    </xf>
    <xf numFmtId="0" fontId="27" fillId="0" borderId="64" xfId="0" applyFont="1" applyBorder="1" applyAlignment="1">
      <alignment vertical="center" shrinkToFit="1"/>
    </xf>
    <xf numFmtId="0" fontId="27" fillId="0" borderId="10" xfId="0" applyFont="1" applyBorder="1" applyAlignment="1">
      <alignment vertical="center" shrinkToFit="1"/>
    </xf>
    <xf numFmtId="0" fontId="27" fillId="0" borderId="11" xfId="0" applyFont="1" applyBorder="1" applyAlignment="1">
      <alignment vertical="center" shrinkToFit="1"/>
    </xf>
    <xf numFmtId="187" fontId="27" fillId="6" borderId="98" xfId="0" applyNumberFormat="1" applyFont="1" applyFill="1" applyBorder="1" applyAlignment="1">
      <alignment vertical="center"/>
    </xf>
    <xf numFmtId="187" fontId="27" fillId="6" borderId="68" xfId="0" applyNumberFormat="1" applyFont="1" applyFill="1" applyBorder="1" applyAlignment="1">
      <alignment vertical="center"/>
    </xf>
    <xf numFmtId="187" fontId="27" fillId="6" borderId="4" xfId="0" applyNumberFormat="1" applyFont="1" applyFill="1" applyBorder="1" applyAlignment="1">
      <alignment vertical="center"/>
    </xf>
    <xf numFmtId="187" fontId="27" fillId="6" borderId="10" xfId="0" applyNumberFormat="1" applyFont="1" applyFill="1" applyBorder="1" applyAlignment="1">
      <alignment vertical="center"/>
    </xf>
    <xf numFmtId="187" fontId="27" fillId="6" borderId="11" xfId="0" applyNumberFormat="1" applyFont="1" applyFill="1" applyBorder="1" applyAlignment="1">
      <alignment vertical="center"/>
    </xf>
    <xf numFmtId="188" fontId="27" fillId="6" borderId="13" xfId="0" applyNumberFormat="1" applyFont="1" applyFill="1" applyBorder="1" applyAlignment="1">
      <alignment vertical="center"/>
    </xf>
    <xf numFmtId="0" fontId="27" fillId="0" borderId="1"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8" xfId="0" applyFont="1" applyBorder="1" applyAlignment="1">
      <alignment horizontal="center" vertical="center" wrapText="1"/>
    </xf>
    <xf numFmtId="0" fontId="27" fillId="6" borderId="12" xfId="0" applyFont="1" applyFill="1" applyBorder="1" applyAlignment="1">
      <alignment horizontal="center" vertical="center" shrinkToFit="1"/>
    </xf>
    <xf numFmtId="0" fontId="27" fillId="6" borderId="63" xfId="0" applyFont="1" applyFill="1" applyBorder="1" applyAlignment="1">
      <alignment horizontal="center" vertical="center" shrinkToFit="1"/>
    </xf>
    <xf numFmtId="0" fontId="27" fillId="6" borderId="64" xfId="0" applyFont="1" applyFill="1" applyBorder="1" applyAlignment="1">
      <alignment horizontal="center" vertical="center" shrinkToFit="1"/>
    </xf>
    <xf numFmtId="0" fontId="27" fillId="6" borderId="13" xfId="0" applyFont="1" applyFill="1" applyBorder="1" applyAlignment="1">
      <alignment horizontal="center" vertical="center"/>
    </xf>
    <xf numFmtId="0" fontId="27" fillId="0" borderId="12" xfId="0" applyFont="1" applyBorder="1" applyAlignment="1">
      <alignment horizontal="right" vertical="center"/>
    </xf>
    <xf numFmtId="0" fontId="27" fillId="0" borderId="63" xfId="0" applyFont="1" applyBorder="1" applyAlignment="1">
      <alignment horizontal="right" vertical="center"/>
    </xf>
    <xf numFmtId="0" fontId="27" fillId="0" borderId="12" xfId="0" applyFont="1" applyBorder="1" applyAlignment="1">
      <alignment horizontal="center" vertical="center" shrinkToFit="1"/>
    </xf>
    <xf numFmtId="0" fontId="27" fillId="0" borderId="64" xfId="0" applyFont="1" applyBorder="1" applyAlignment="1">
      <alignment horizontal="center" vertical="center" shrinkToFit="1"/>
    </xf>
    <xf numFmtId="0" fontId="27" fillId="0" borderId="1" xfId="0" applyFont="1" applyBorder="1" applyAlignment="1">
      <alignment horizontal="center" vertical="center" shrinkToFit="1"/>
    </xf>
    <xf numFmtId="0" fontId="27" fillId="0" borderId="8" xfId="0" applyFont="1" applyBorder="1" applyAlignment="1">
      <alignment horizontal="center" vertical="center" shrinkToFit="1"/>
    </xf>
    <xf numFmtId="0" fontId="27" fillId="6" borderId="2" xfId="0" applyFont="1" applyFill="1" applyBorder="1" applyAlignment="1">
      <alignment vertical="center" wrapText="1"/>
    </xf>
    <xf numFmtId="0" fontId="27" fillId="6" borderId="3" xfId="0" applyFont="1" applyFill="1" applyBorder="1" applyAlignment="1">
      <alignment vertical="center" wrapText="1"/>
    </xf>
    <xf numFmtId="0" fontId="27" fillId="6" borderId="4" xfId="0" applyFont="1" applyFill="1" applyBorder="1" applyAlignment="1">
      <alignment vertical="center" wrapText="1"/>
    </xf>
    <xf numFmtId="0" fontId="27" fillId="6" borderId="5" xfId="0" applyFont="1" applyFill="1" applyBorder="1" applyAlignment="1">
      <alignment vertical="center" wrapText="1"/>
    </xf>
    <xf numFmtId="0" fontId="27" fillId="6" borderId="0" xfId="0" applyFont="1" applyFill="1" applyBorder="1" applyAlignment="1">
      <alignment vertical="center" wrapText="1"/>
    </xf>
    <xf numFmtId="0" fontId="27" fillId="6" borderId="7" xfId="0" applyFont="1" applyFill="1" applyBorder="1" applyAlignment="1">
      <alignment vertical="center" wrapText="1"/>
    </xf>
    <xf numFmtId="0" fontId="27" fillId="6" borderId="9" xfId="0" applyFont="1" applyFill="1" applyBorder="1" applyAlignment="1">
      <alignment vertical="center" wrapText="1"/>
    </xf>
    <xf numFmtId="0" fontId="27" fillId="6" borderId="10" xfId="0" applyFont="1" applyFill="1" applyBorder="1" applyAlignment="1">
      <alignment vertical="center" wrapText="1"/>
    </xf>
    <xf numFmtId="0" fontId="27" fillId="6" borderId="11" xfId="0" applyFont="1" applyFill="1" applyBorder="1" applyAlignment="1">
      <alignment vertical="center" wrapText="1"/>
    </xf>
    <xf numFmtId="0" fontId="27" fillId="0" borderId="13" xfId="0" applyFont="1" applyBorder="1" applyAlignment="1">
      <alignment horizontal="center" vertical="center" wrapText="1"/>
    </xf>
    <xf numFmtId="0" fontId="27" fillId="0" borderId="13" xfId="0" applyFont="1" applyBorder="1" applyAlignment="1">
      <alignment horizontal="center" vertical="center"/>
    </xf>
    <xf numFmtId="0" fontId="27" fillId="0" borderId="8" xfId="0" applyFont="1" applyBorder="1" applyAlignment="1">
      <alignment horizontal="center" vertical="center"/>
    </xf>
    <xf numFmtId="0" fontId="27" fillId="0" borderId="1" xfId="0" applyFont="1" applyBorder="1" applyAlignment="1">
      <alignment horizontal="center" vertical="center" wrapText="1" shrinkToFit="1"/>
    </xf>
    <xf numFmtId="0" fontId="27" fillId="0" borderId="12" xfId="0" applyFont="1" applyBorder="1" applyAlignment="1">
      <alignment horizontal="left" vertical="center" shrinkToFit="1"/>
    </xf>
    <xf numFmtId="0" fontId="27" fillId="0" borderId="63" xfId="0" applyFont="1" applyBorder="1" applyAlignment="1">
      <alignment horizontal="left" vertical="center" shrinkToFit="1"/>
    </xf>
    <xf numFmtId="0" fontId="27" fillId="0" borderId="64" xfId="0" applyFont="1" applyBorder="1" applyAlignment="1">
      <alignment horizontal="left" vertical="center" shrinkToFit="1"/>
    </xf>
    <xf numFmtId="0" fontId="27" fillId="0" borderId="13" xfId="0" applyFont="1" applyBorder="1" applyAlignment="1">
      <alignment horizontal="left" vertical="center"/>
    </xf>
    <xf numFmtId="0" fontId="27" fillId="0" borderId="12" xfId="0" applyFont="1" applyBorder="1" applyAlignment="1">
      <alignment horizontal="center" vertical="center"/>
    </xf>
    <xf numFmtId="0" fontId="27" fillId="0" borderId="64" xfId="0" applyFont="1" applyBorder="1" applyAlignment="1">
      <alignment horizontal="center" vertical="center"/>
    </xf>
    <xf numFmtId="0" fontId="21" fillId="0" borderId="0" xfId="0" applyFont="1" applyAlignment="1">
      <alignment horizontal="center" vertical="center"/>
    </xf>
    <xf numFmtId="0" fontId="27" fillId="0" borderId="1" xfId="0" applyFont="1" applyBorder="1" applyAlignment="1">
      <alignment horizontal="center" vertical="center"/>
    </xf>
    <xf numFmtId="0" fontId="27" fillId="6" borderId="13" xfId="0" applyFont="1" applyFill="1" applyBorder="1" applyAlignment="1">
      <alignment vertical="center" shrinkToFit="1"/>
    </xf>
    <xf numFmtId="182" fontId="27" fillId="0" borderId="12" xfId="0" applyNumberFormat="1" applyFont="1" applyBorder="1" applyAlignment="1">
      <alignment vertical="center"/>
    </xf>
    <xf numFmtId="182" fontId="27" fillId="0" borderId="64" xfId="0" applyNumberFormat="1" applyFont="1" applyBorder="1" applyAlignment="1">
      <alignment vertical="center"/>
    </xf>
    <xf numFmtId="0" fontId="27" fillId="0" borderId="12" xfId="0" applyNumberFormat="1" applyFont="1" applyBorder="1" applyAlignment="1">
      <alignment vertical="center" shrinkToFit="1"/>
    </xf>
    <xf numFmtId="0" fontId="27" fillId="0" borderId="63" xfId="0" applyNumberFormat="1" applyFont="1" applyBorder="1" applyAlignment="1">
      <alignment vertical="center" shrinkToFit="1"/>
    </xf>
    <xf numFmtId="0" fontId="27" fillId="0" borderId="64" xfId="0" applyNumberFormat="1" applyFont="1" applyBorder="1" applyAlignment="1">
      <alignment vertical="center" shrinkToFit="1"/>
    </xf>
    <xf numFmtId="0" fontId="27" fillId="0" borderId="12" xfId="0" applyFont="1" applyBorder="1" applyAlignment="1">
      <alignment vertical="center"/>
    </xf>
    <xf numFmtId="0" fontId="27" fillId="0" borderId="63" xfId="0" applyFont="1" applyBorder="1" applyAlignment="1">
      <alignment vertical="center"/>
    </xf>
    <xf numFmtId="183" fontId="27" fillId="0" borderId="2" xfId="0" applyNumberFormat="1" applyFont="1" applyBorder="1" applyAlignment="1">
      <alignment vertical="center"/>
    </xf>
    <xf numFmtId="183" fontId="27" fillId="0" borderId="4" xfId="0" applyNumberFormat="1" applyFont="1" applyBorder="1" applyAlignment="1">
      <alignment vertical="center"/>
    </xf>
    <xf numFmtId="182" fontId="27" fillId="0" borderId="9" xfId="0" applyNumberFormat="1" applyFont="1" applyBorder="1" applyAlignment="1">
      <alignment vertical="center"/>
    </xf>
    <xf numFmtId="182" fontId="27" fillId="0" borderId="11" xfId="0" applyNumberFormat="1" applyFont="1" applyBorder="1" applyAlignment="1">
      <alignment vertical="center"/>
    </xf>
    <xf numFmtId="190" fontId="27" fillId="6" borderId="13" xfId="0" applyNumberFormat="1" applyFont="1" applyFill="1" applyBorder="1" applyAlignment="1">
      <alignment horizontal="center" vertical="center"/>
    </xf>
    <xf numFmtId="0" fontId="27" fillId="0" borderId="9" xfId="0" applyFont="1" applyBorder="1" applyAlignment="1">
      <alignment horizontal="center" vertical="center" shrinkToFit="1"/>
    </xf>
    <xf numFmtId="0" fontId="27" fillId="0" borderId="11" xfId="0" applyFont="1" applyBorder="1" applyAlignment="1">
      <alignment horizontal="center" vertical="center" shrinkToFit="1"/>
    </xf>
    <xf numFmtId="0" fontId="27" fillId="0" borderId="63" xfId="0" applyFont="1" applyBorder="1" applyAlignment="1">
      <alignment horizontal="center" vertical="center" shrinkToFit="1"/>
    </xf>
    <xf numFmtId="182" fontId="27" fillId="0" borderId="1" xfId="0" applyNumberFormat="1" applyFont="1" applyBorder="1" applyAlignment="1">
      <alignment horizontal="center" vertical="center" wrapText="1"/>
    </xf>
    <xf numFmtId="182" fontId="27" fillId="0" borderId="6" xfId="0" applyNumberFormat="1" applyFont="1" applyBorder="1" applyAlignment="1">
      <alignment horizontal="center" vertical="center" wrapText="1"/>
    </xf>
    <xf numFmtId="182" fontId="27" fillId="0" borderId="8" xfId="0" applyNumberFormat="1" applyFont="1" applyBorder="1" applyAlignment="1">
      <alignment horizontal="center" vertical="center" wrapText="1"/>
    </xf>
    <xf numFmtId="182" fontId="27" fillId="0" borderId="2" xfId="0" applyNumberFormat="1" applyFont="1" applyBorder="1" applyAlignment="1">
      <alignment horizontal="center" vertical="center"/>
    </xf>
    <xf numFmtId="182" fontId="27" fillId="0" borderId="9" xfId="0" applyNumberFormat="1" applyFont="1" applyBorder="1" applyAlignment="1">
      <alignment horizontal="center" vertical="center"/>
    </xf>
    <xf numFmtId="0" fontId="27" fillId="0" borderId="13" xfId="0" applyFont="1" applyBorder="1" applyAlignment="1">
      <alignment horizontal="center" vertical="center" shrinkToFit="1"/>
    </xf>
    <xf numFmtId="0" fontId="27" fillId="6" borderId="13" xfId="0" applyNumberFormat="1" applyFont="1" applyFill="1" applyBorder="1" applyAlignment="1">
      <alignment vertical="center" wrapText="1"/>
    </xf>
    <xf numFmtId="182" fontId="27" fillId="6" borderId="13" xfId="0" applyNumberFormat="1" applyFont="1" applyFill="1" applyBorder="1" applyAlignment="1">
      <alignment vertical="center" wrapText="1"/>
    </xf>
    <xf numFmtId="182" fontId="27" fillId="0" borderId="3" xfId="0" applyNumberFormat="1" applyFont="1" applyBorder="1" applyAlignment="1">
      <alignment horizontal="right" vertical="center"/>
    </xf>
    <xf numFmtId="182" fontId="27" fillId="0" borderId="12" xfId="0" applyNumberFormat="1" applyFont="1" applyBorder="1" applyAlignment="1">
      <alignment horizontal="center" vertical="center"/>
    </xf>
    <xf numFmtId="182" fontId="27" fillId="0" borderId="63" xfId="0" applyNumberFormat="1" applyFont="1" applyBorder="1" applyAlignment="1">
      <alignment horizontal="center" vertical="center"/>
    </xf>
    <xf numFmtId="182" fontId="27" fillId="0" borderId="64" xfId="0" applyNumberFormat="1" applyFont="1" applyBorder="1" applyAlignment="1">
      <alignment horizontal="center" vertical="center"/>
    </xf>
    <xf numFmtId="0" fontId="27" fillId="6" borderId="13" xfId="0" applyFont="1" applyFill="1" applyBorder="1" applyAlignment="1">
      <alignment horizontal="left" vertical="center"/>
    </xf>
    <xf numFmtId="0" fontId="27" fillId="6" borderId="67" xfId="0" applyFont="1" applyFill="1" applyBorder="1" applyAlignment="1">
      <alignment horizontal="left" vertical="center"/>
    </xf>
    <xf numFmtId="0" fontId="27" fillId="0" borderId="69" xfId="0" applyFont="1" applyBorder="1" applyAlignment="1">
      <alignment horizontal="right" vertical="center"/>
    </xf>
    <xf numFmtId="0" fontId="27" fillId="0" borderId="70" xfId="0" applyFont="1" applyBorder="1" applyAlignment="1">
      <alignment horizontal="right" vertical="center"/>
    </xf>
    <xf numFmtId="0" fontId="27" fillId="0" borderId="71" xfId="0" applyFont="1" applyBorder="1" applyAlignment="1">
      <alignment horizontal="right"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0" fontId="27" fillId="0" borderId="0" xfId="0" applyFont="1" applyBorder="1" applyAlignment="1">
      <alignment horizontal="center" vertical="center"/>
    </xf>
    <xf numFmtId="0" fontId="27" fillId="0" borderId="7" xfId="0" applyFont="1" applyBorder="1" applyAlignment="1">
      <alignment horizontal="center" vertical="center"/>
    </xf>
    <xf numFmtId="0" fontId="27" fillId="0" borderId="10" xfId="0" applyFont="1" applyBorder="1" applyAlignment="1">
      <alignment horizontal="center" vertical="center"/>
    </xf>
    <xf numFmtId="0" fontId="27" fillId="0" borderId="12" xfId="0" applyFont="1" applyBorder="1" applyAlignment="1">
      <alignment horizontal="left" vertical="center"/>
    </xf>
    <xf numFmtId="0" fontId="27" fillId="0" borderId="63" xfId="0" applyFont="1" applyBorder="1" applyAlignment="1">
      <alignment horizontal="left" vertical="center"/>
    </xf>
    <xf numFmtId="0" fontId="27" fillId="0" borderId="64" xfId="0" applyFont="1" applyBorder="1" applyAlignment="1">
      <alignment horizontal="left" vertical="center"/>
    </xf>
    <xf numFmtId="0" fontId="27" fillId="0" borderId="64" xfId="0" applyFont="1" applyBorder="1" applyAlignment="1">
      <alignment horizontal="right" vertical="center"/>
    </xf>
    <xf numFmtId="0" fontId="27" fillId="0" borderId="13" xfId="0" applyFont="1" applyBorder="1" applyAlignment="1">
      <alignment horizontal="right" vertical="center"/>
    </xf>
    <xf numFmtId="0" fontId="27" fillId="0" borderId="64" xfId="0" applyFont="1" applyBorder="1" applyAlignment="1">
      <alignment vertical="center"/>
    </xf>
    <xf numFmtId="0" fontId="27" fillId="0" borderId="10" xfId="0" applyFont="1" applyBorder="1" applyAlignment="1">
      <alignment horizontal="right" vertical="center"/>
    </xf>
    <xf numFmtId="182" fontId="27" fillId="6" borderId="2" xfId="0" applyNumberFormat="1" applyFont="1" applyFill="1" applyBorder="1" applyAlignment="1">
      <alignment vertical="center"/>
    </xf>
    <xf numFmtId="182" fontId="27" fillId="6" borderId="3" xfId="0" applyNumberFormat="1" applyFont="1" applyFill="1" applyBorder="1" applyAlignment="1">
      <alignment vertical="center"/>
    </xf>
    <xf numFmtId="182" fontId="27" fillId="6" borderId="4" xfId="0" applyNumberFormat="1" applyFont="1" applyFill="1" applyBorder="1" applyAlignment="1">
      <alignment vertical="center"/>
    </xf>
    <xf numFmtId="182" fontId="27" fillId="6" borderId="5" xfId="0" applyNumberFormat="1" applyFont="1" applyFill="1" applyBorder="1" applyAlignment="1">
      <alignment vertical="center"/>
    </xf>
    <xf numFmtId="182" fontId="27" fillId="6" borderId="0" xfId="0" applyNumberFormat="1" applyFont="1" applyFill="1" applyBorder="1" applyAlignment="1">
      <alignment vertical="center"/>
    </xf>
    <xf numFmtId="182" fontId="27" fillId="6" borderId="7" xfId="0" applyNumberFormat="1" applyFont="1" applyFill="1" applyBorder="1" applyAlignment="1">
      <alignment vertical="center"/>
    </xf>
    <xf numFmtId="182" fontId="27" fillId="6" borderId="9" xfId="0" applyNumberFormat="1" applyFont="1" applyFill="1" applyBorder="1" applyAlignment="1">
      <alignment vertical="center"/>
    </xf>
    <xf numFmtId="182" fontId="27" fillId="6" borderId="10" xfId="0" applyNumberFormat="1" applyFont="1" applyFill="1" applyBorder="1" applyAlignment="1">
      <alignment vertical="center"/>
    </xf>
    <xf numFmtId="182" fontId="27" fillId="6" borderId="11" xfId="0" applyNumberFormat="1" applyFont="1" applyFill="1" applyBorder="1" applyAlignment="1">
      <alignment vertical="center"/>
    </xf>
    <xf numFmtId="0" fontId="27" fillId="0" borderId="3" xfId="0" applyFont="1" applyBorder="1" applyAlignment="1">
      <alignment horizontal="center" vertical="center" shrinkToFit="1"/>
    </xf>
    <xf numFmtId="0" fontId="27" fillId="0" borderId="10" xfId="0" applyFont="1" applyBorder="1" applyAlignment="1">
      <alignment horizontal="center" vertical="center" shrinkToFit="1"/>
    </xf>
    <xf numFmtId="0" fontId="27" fillId="0" borderId="63" xfId="0" applyFont="1" applyBorder="1" applyAlignment="1">
      <alignment horizontal="center" vertical="center"/>
    </xf>
    <xf numFmtId="0" fontId="27" fillId="6" borderId="1" xfId="0" applyFont="1" applyFill="1" applyBorder="1" applyAlignment="1">
      <alignment horizontal="center" vertical="center" wrapText="1" shrinkToFit="1"/>
    </xf>
    <xf numFmtId="0" fontId="27" fillId="6" borderId="8" xfId="0" applyFont="1" applyFill="1" applyBorder="1" applyAlignment="1">
      <alignment horizontal="center" vertical="center" wrapText="1" shrinkToFit="1"/>
    </xf>
    <xf numFmtId="0" fontId="27" fillId="0" borderId="2" xfId="0" applyFont="1" applyBorder="1" applyAlignment="1">
      <alignment horizontal="left" vertical="center"/>
    </xf>
    <xf numFmtId="0" fontId="27" fillId="0" borderId="3" xfId="0" applyFont="1" applyBorder="1" applyAlignment="1">
      <alignment horizontal="left" vertical="center"/>
    </xf>
    <xf numFmtId="0" fontId="27" fillId="0" borderId="4" xfId="0" applyFont="1" applyBorder="1" applyAlignment="1">
      <alignment horizontal="left" vertical="center"/>
    </xf>
    <xf numFmtId="0" fontId="27" fillId="0" borderId="12" xfId="0" applyFont="1" applyFill="1" applyBorder="1" applyAlignment="1">
      <alignment horizontal="left" vertical="center" shrinkToFit="1"/>
    </xf>
    <xf numFmtId="0" fontId="27" fillId="0" borderId="63" xfId="0" applyFont="1" applyFill="1" applyBorder="1" applyAlignment="1">
      <alignment horizontal="left" vertical="center" shrinkToFit="1"/>
    </xf>
    <xf numFmtId="0" fontId="27" fillId="0" borderId="64" xfId="0" applyFont="1" applyFill="1" applyBorder="1" applyAlignment="1">
      <alignment horizontal="left" vertical="center" shrinkToFit="1"/>
    </xf>
    <xf numFmtId="0" fontId="27" fillId="0" borderId="6" xfId="0" applyFont="1" applyBorder="1" applyAlignment="1">
      <alignment horizontal="center" vertical="center" shrinkToFit="1"/>
    </xf>
    <xf numFmtId="0" fontId="27" fillId="6" borderId="2" xfId="0" applyFont="1" applyFill="1" applyBorder="1" applyAlignment="1">
      <alignment horizontal="center" vertical="center"/>
    </xf>
    <xf numFmtId="0" fontId="27" fillId="6" borderId="3" xfId="0" applyFont="1" applyFill="1" applyBorder="1" applyAlignment="1">
      <alignment horizontal="center" vertical="center"/>
    </xf>
    <xf numFmtId="0" fontId="27" fillId="6" borderId="4" xfId="0" applyFont="1" applyFill="1" applyBorder="1" applyAlignment="1">
      <alignment horizontal="center" vertical="center"/>
    </xf>
    <xf numFmtId="0" fontId="27" fillId="6" borderId="9" xfId="0" applyFont="1" applyFill="1" applyBorder="1" applyAlignment="1">
      <alignment horizontal="center" vertical="center"/>
    </xf>
    <xf numFmtId="0" fontId="27" fillId="6" borderId="10" xfId="0" applyFont="1" applyFill="1" applyBorder="1" applyAlignment="1">
      <alignment horizontal="center" vertical="center"/>
    </xf>
    <xf numFmtId="0" fontId="27" fillId="6" borderId="11" xfId="0" applyFont="1" applyFill="1" applyBorder="1" applyAlignment="1">
      <alignment horizontal="center" vertical="center"/>
    </xf>
    <xf numFmtId="197" fontId="27" fillId="6" borderId="12" xfId="0" applyNumberFormat="1" applyFont="1" applyFill="1" applyBorder="1" applyAlignment="1">
      <alignment horizontal="center" vertical="center"/>
    </xf>
    <xf numFmtId="197" fontId="27" fillId="6" borderId="63" xfId="0" applyNumberFormat="1" applyFont="1" applyFill="1" applyBorder="1" applyAlignment="1">
      <alignment horizontal="center" vertical="center"/>
    </xf>
    <xf numFmtId="197" fontId="27" fillId="6" borderId="64" xfId="0" applyNumberFormat="1" applyFont="1" applyFill="1" applyBorder="1" applyAlignment="1">
      <alignment horizontal="center" vertical="center"/>
    </xf>
    <xf numFmtId="0" fontId="27" fillId="0" borderId="13" xfId="0" applyFont="1" applyFill="1" applyBorder="1" applyAlignment="1">
      <alignment horizontal="center" vertical="center"/>
    </xf>
    <xf numFmtId="0" fontId="27" fillId="0" borderId="1" xfId="0" applyFont="1" applyFill="1" applyBorder="1" applyAlignment="1">
      <alignment horizontal="center" vertical="center"/>
    </xf>
    <xf numFmtId="0" fontId="27" fillId="0" borderId="8" xfId="0" applyFont="1" applyFill="1" applyBorder="1" applyAlignment="1">
      <alignment horizontal="center" vertical="center"/>
    </xf>
    <xf numFmtId="0" fontId="27" fillId="6" borderId="2" xfId="0" applyFont="1" applyFill="1" applyBorder="1" applyAlignment="1">
      <alignment horizontal="center" vertical="center" wrapText="1" shrinkToFit="1"/>
    </xf>
    <xf numFmtId="0" fontId="27" fillId="6" borderId="9" xfId="0" applyFont="1" applyFill="1" applyBorder="1" applyAlignment="1">
      <alignment horizontal="center" vertical="center" shrinkToFit="1"/>
    </xf>
    <xf numFmtId="0" fontId="27" fillId="0" borderId="8" xfId="0" applyFont="1" applyBorder="1" applyAlignment="1">
      <alignment horizontal="center" vertical="center" wrapText="1" shrinkToFit="1"/>
    </xf>
    <xf numFmtId="0" fontId="27" fillId="6" borderId="13" xfId="0" applyFont="1" applyFill="1" applyBorder="1" applyAlignment="1">
      <alignment horizontal="center" vertical="center" wrapText="1"/>
    </xf>
    <xf numFmtId="0" fontId="27" fillId="0" borderId="12" xfId="0" applyFont="1" applyFill="1" applyBorder="1" applyAlignment="1">
      <alignment vertical="center" shrinkToFit="1"/>
    </xf>
    <xf numFmtId="0" fontId="27" fillId="0" borderId="63" xfId="0" applyFont="1" applyFill="1" applyBorder="1" applyAlignment="1">
      <alignment vertical="center" shrinkToFit="1"/>
    </xf>
    <xf numFmtId="0" fontId="27" fillId="0" borderId="64" xfId="0" applyFont="1" applyFill="1" applyBorder="1" applyAlignment="1">
      <alignment vertical="center" shrinkToFit="1"/>
    </xf>
    <xf numFmtId="182" fontId="27" fillId="0" borderId="12" xfId="0" applyNumberFormat="1" applyFont="1" applyFill="1" applyBorder="1" applyAlignment="1">
      <alignment horizontal="center" vertical="center"/>
    </xf>
    <xf numFmtId="182" fontId="27" fillId="0" borderId="63" xfId="0" applyNumberFormat="1" applyFont="1" applyFill="1" applyBorder="1" applyAlignment="1">
      <alignment horizontal="center" vertical="center"/>
    </xf>
    <xf numFmtId="182" fontId="27" fillId="0" borderId="64" xfId="0" applyNumberFormat="1" applyFont="1" applyFill="1" applyBorder="1" applyAlignment="1">
      <alignment horizontal="center" vertical="center"/>
    </xf>
    <xf numFmtId="182" fontId="27" fillId="0" borderId="1" xfId="0" applyNumberFormat="1" applyFont="1" applyFill="1" applyBorder="1" applyAlignment="1">
      <alignment horizontal="center" vertical="center"/>
    </xf>
    <xf numFmtId="182" fontId="27" fillId="0" borderId="6" xfId="0" applyNumberFormat="1" applyFont="1" applyFill="1" applyBorder="1" applyAlignment="1">
      <alignment horizontal="center" vertical="center"/>
    </xf>
    <xf numFmtId="182" fontId="27" fillId="0" borderId="8" xfId="0" applyNumberFormat="1" applyFont="1" applyFill="1" applyBorder="1" applyAlignment="1">
      <alignment horizontal="center" vertical="center"/>
    </xf>
    <xf numFmtId="182" fontId="27" fillId="0" borderId="2" xfId="0" applyNumberFormat="1" applyFont="1" applyFill="1" applyBorder="1" applyAlignment="1">
      <alignment horizontal="center" vertical="center"/>
    </xf>
    <xf numFmtId="182" fontId="27" fillId="0" borderId="5" xfId="0" applyNumberFormat="1" applyFont="1" applyFill="1" applyBorder="1" applyAlignment="1">
      <alignment horizontal="center" vertical="center"/>
    </xf>
    <xf numFmtId="182" fontId="27" fillId="0" borderId="9" xfId="0" applyNumberFormat="1" applyFont="1" applyFill="1" applyBorder="1" applyAlignment="1">
      <alignment horizontal="center" vertical="center"/>
    </xf>
    <xf numFmtId="0" fontId="27" fillId="0" borderId="2" xfId="0" applyFont="1" applyFill="1" applyBorder="1" applyAlignment="1">
      <alignment horizontal="center" vertical="center"/>
    </xf>
    <xf numFmtId="0" fontId="27" fillId="0" borderId="4" xfId="0" applyFont="1" applyFill="1" applyBorder="1" applyAlignment="1">
      <alignment horizontal="center" vertical="center"/>
    </xf>
    <xf numFmtId="0" fontId="27" fillId="0" borderId="5" xfId="0" applyFont="1" applyFill="1" applyBorder="1" applyAlignment="1">
      <alignment horizontal="center" vertical="center"/>
    </xf>
    <xf numFmtId="0" fontId="27" fillId="0" borderId="7" xfId="0" applyFont="1" applyFill="1" applyBorder="1" applyAlignment="1">
      <alignment horizontal="center" vertical="center"/>
    </xf>
    <xf numFmtId="0" fontId="27" fillId="0" borderId="9" xfId="0" applyFont="1" applyFill="1" applyBorder="1" applyAlignment="1">
      <alignment horizontal="center" vertical="center"/>
    </xf>
    <xf numFmtId="0" fontId="27" fillId="0" borderId="11" xfId="0" applyFont="1" applyFill="1" applyBorder="1" applyAlignment="1">
      <alignment horizontal="center" vertical="center"/>
    </xf>
    <xf numFmtId="193" fontId="27" fillId="6" borderId="2" xfId="0" applyNumberFormat="1" applyFont="1" applyFill="1" applyBorder="1" applyAlignment="1">
      <alignment vertical="center"/>
    </xf>
    <xf numFmtId="193" fontId="27" fillId="6" borderId="3" xfId="0" applyNumberFormat="1" applyFont="1" applyFill="1" applyBorder="1" applyAlignment="1">
      <alignment vertical="center"/>
    </xf>
    <xf numFmtId="193" fontId="27" fillId="6" borderId="4" xfId="0" applyNumberFormat="1" applyFont="1" applyFill="1" applyBorder="1" applyAlignment="1">
      <alignment vertical="center"/>
    </xf>
    <xf numFmtId="0" fontId="27" fillId="0" borderId="5" xfId="0" applyFont="1" applyBorder="1" applyAlignment="1">
      <alignment vertical="center" wrapText="1"/>
    </xf>
    <xf numFmtId="0" fontId="27" fillId="0" borderId="0" xfId="0" applyFont="1" applyBorder="1" applyAlignment="1">
      <alignment vertical="center" wrapText="1"/>
    </xf>
    <xf numFmtId="0" fontId="27" fillId="0" borderId="7" xfId="0" applyFont="1" applyBorder="1" applyAlignment="1">
      <alignment vertical="center" wrapText="1"/>
    </xf>
    <xf numFmtId="0" fontId="27" fillId="0" borderId="5" xfId="0" applyFont="1" applyBorder="1" applyAlignment="1">
      <alignment vertical="center"/>
    </xf>
    <xf numFmtId="0" fontId="27" fillId="0" borderId="0" xfId="0" applyFont="1" applyBorder="1" applyAlignment="1">
      <alignment vertical="center"/>
    </xf>
    <xf numFmtId="0" fontId="27" fillId="0" borderId="7" xfId="0" applyFont="1" applyBorder="1" applyAlignment="1">
      <alignment vertical="center"/>
    </xf>
    <xf numFmtId="192" fontId="27" fillId="6" borderId="12" xfId="0" applyNumberFormat="1" applyFont="1" applyFill="1" applyBorder="1" applyAlignment="1">
      <alignment horizontal="center" vertical="center"/>
    </xf>
    <xf numFmtId="192" fontId="27" fillId="6" borderId="63" xfId="0" applyNumberFormat="1" applyFont="1" applyFill="1" applyBorder="1" applyAlignment="1">
      <alignment horizontal="center" vertical="center"/>
    </xf>
    <xf numFmtId="192" fontId="27" fillId="6" borderId="64" xfId="0" applyNumberFormat="1" applyFont="1" applyFill="1" applyBorder="1" applyAlignment="1">
      <alignment horizontal="center" vertical="center"/>
    </xf>
    <xf numFmtId="0" fontId="27" fillId="6" borderId="63" xfId="0" applyFont="1" applyFill="1" applyBorder="1" applyAlignment="1">
      <alignment vertical="center" wrapText="1"/>
    </xf>
    <xf numFmtId="0" fontId="27" fillId="6" borderId="64" xfId="0" applyFont="1" applyFill="1" applyBorder="1" applyAlignment="1">
      <alignment vertical="center" wrapText="1"/>
    </xf>
    <xf numFmtId="0" fontId="27" fillId="0" borderId="12" xfId="0" applyFont="1" applyBorder="1" applyAlignment="1">
      <alignment vertical="center" shrinkToFit="1"/>
    </xf>
    <xf numFmtId="0" fontId="27" fillId="0" borderId="63" xfId="0" applyFont="1" applyBorder="1" applyAlignment="1">
      <alignment vertical="center" shrinkToFit="1"/>
    </xf>
    <xf numFmtId="195" fontId="27" fillId="6" borderId="13" xfId="0" applyNumberFormat="1" applyFont="1" applyFill="1" applyBorder="1" applyAlignment="1">
      <alignment vertical="center" shrinkToFit="1"/>
    </xf>
    <xf numFmtId="193" fontId="27" fillId="6" borderId="13" xfId="0" applyNumberFormat="1" applyFont="1" applyFill="1" applyBorder="1" applyAlignment="1">
      <alignment vertical="center" shrinkToFit="1"/>
    </xf>
    <xf numFmtId="187" fontId="27" fillId="6" borderId="12" xfId="0" applyNumberFormat="1" applyFont="1" applyFill="1" applyBorder="1" applyAlignment="1">
      <alignment vertical="center"/>
    </xf>
    <xf numFmtId="187" fontId="27" fillId="6" borderId="63" xfId="0" applyNumberFormat="1" applyFont="1" applyFill="1" applyBorder="1" applyAlignment="1">
      <alignment vertical="center"/>
    </xf>
    <xf numFmtId="187" fontId="27" fillId="6" borderId="64" xfId="0" applyNumberFormat="1" applyFont="1" applyFill="1" applyBorder="1" applyAlignment="1">
      <alignment vertical="center"/>
    </xf>
    <xf numFmtId="0" fontId="27" fillId="6" borderId="12" xfId="0" applyFont="1" applyFill="1" applyBorder="1" applyAlignment="1">
      <alignment vertical="center" shrinkToFit="1"/>
    </xf>
    <xf numFmtId="0" fontId="27" fillId="6" borderId="63" xfId="0" applyFont="1" applyFill="1" applyBorder="1" applyAlignment="1">
      <alignment vertical="center" shrinkToFit="1"/>
    </xf>
    <xf numFmtId="0" fontId="27" fillId="6" borderId="64" xfId="0" applyFont="1" applyFill="1" applyBorder="1" applyAlignment="1">
      <alignment vertical="center" shrinkToFit="1"/>
    </xf>
    <xf numFmtId="0" fontId="27" fillId="0" borderId="3" xfId="0" applyFont="1" applyBorder="1" applyAlignment="1">
      <alignment vertical="center"/>
    </xf>
    <xf numFmtId="0" fontId="27" fillId="0" borderId="9" xfId="0" applyFont="1" applyBorder="1" applyAlignment="1">
      <alignment vertical="center" shrinkToFit="1"/>
    </xf>
    <xf numFmtId="0" fontId="27" fillId="0" borderId="5" xfId="0" applyFont="1" applyBorder="1" applyAlignment="1">
      <alignment vertical="center" shrinkToFit="1"/>
    </xf>
    <xf numFmtId="0" fontId="27" fillId="0" borderId="0" xfId="0" applyFont="1" applyBorder="1" applyAlignment="1">
      <alignment vertical="center" shrinkToFit="1"/>
    </xf>
    <xf numFmtId="0" fontId="27" fillId="6" borderId="64" xfId="0" applyFont="1" applyFill="1" applyBorder="1" applyAlignment="1">
      <alignment vertical="center"/>
    </xf>
    <xf numFmtId="0" fontId="27" fillId="0" borderId="13" xfId="0" applyFont="1" applyBorder="1" applyAlignment="1">
      <alignment horizontal="center" vertical="center" wrapText="1" shrinkToFit="1"/>
    </xf>
    <xf numFmtId="0" fontId="27" fillId="0" borderId="4" xfId="0" applyFont="1" applyBorder="1" applyAlignment="1">
      <alignment horizontal="center" vertical="center" wrapText="1" shrinkToFit="1"/>
    </xf>
    <xf numFmtId="0" fontId="27" fillId="0" borderId="11" xfId="0" applyFont="1" applyBorder="1" applyAlignment="1">
      <alignment horizontal="center" vertical="center" wrapText="1" shrinkToFit="1"/>
    </xf>
    <xf numFmtId="0" fontId="27" fillId="0" borderId="2" xfId="0" applyFont="1" applyBorder="1" applyAlignment="1">
      <alignment horizontal="center" vertical="center" wrapText="1" shrinkToFit="1"/>
    </xf>
    <xf numFmtId="0" fontId="27" fillId="0" borderId="9" xfId="0" applyFont="1" applyBorder="1" applyAlignment="1">
      <alignment horizontal="center" vertical="center" wrapText="1" shrinkToFit="1"/>
    </xf>
    <xf numFmtId="0" fontId="27" fillId="0" borderId="3" xfId="0" applyFont="1" applyBorder="1" applyAlignment="1">
      <alignment vertical="center" shrinkToFit="1"/>
    </xf>
    <xf numFmtId="0" fontId="27" fillId="0" borderId="0" xfId="0" applyFont="1" applyBorder="1" applyAlignment="1">
      <alignment horizontal="center" vertical="center" shrinkToFit="1"/>
    </xf>
    <xf numFmtId="182" fontId="27" fillId="0" borderId="0" xfId="0" applyNumberFormat="1" applyFont="1" applyBorder="1" applyAlignment="1">
      <alignment vertical="center"/>
    </xf>
    <xf numFmtId="0" fontId="2" fillId="3" borderId="24" xfId="4" applyFont="1" applyFill="1" applyBorder="1" applyAlignment="1">
      <alignment horizontal="center" vertical="center" wrapText="1"/>
    </xf>
    <xf numFmtId="0" fontId="2" fillId="3" borderId="13" xfId="4" applyFont="1" applyFill="1" applyBorder="1" applyAlignment="1">
      <alignment horizontal="center" vertical="center" wrapText="1"/>
    </xf>
    <xf numFmtId="0" fontId="2" fillId="3" borderId="29" xfId="4" applyFont="1" applyFill="1" applyBorder="1" applyAlignment="1">
      <alignment horizontal="center" vertical="center" wrapText="1"/>
    </xf>
    <xf numFmtId="0" fontId="2" fillId="3" borderId="30" xfId="4" applyFont="1" applyFill="1" applyBorder="1" applyAlignment="1">
      <alignment horizontal="center" vertical="center" wrapText="1"/>
    </xf>
    <xf numFmtId="40" fontId="3" fillId="0" borderId="6" xfId="5" applyNumberFormat="1" applyFont="1" applyBorder="1" applyAlignment="1">
      <alignment horizontal="center" vertical="center" wrapText="1"/>
    </xf>
    <xf numFmtId="40" fontId="3" fillId="0" borderId="8" xfId="5" applyNumberFormat="1" applyFont="1" applyBorder="1" applyAlignment="1">
      <alignment horizontal="center" vertical="center" wrapText="1"/>
    </xf>
    <xf numFmtId="40" fontId="3" fillId="0" borderId="9" xfId="5" applyNumberFormat="1" applyFont="1" applyBorder="1" applyAlignment="1">
      <alignment horizontal="center" vertical="center" wrapText="1"/>
    </xf>
    <xf numFmtId="40" fontId="3" fillId="0" borderId="10" xfId="5" applyNumberFormat="1" applyFont="1" applyBorder="1" applyAlignment="1">
      <alignment horizontal="center" vertical="center" wrapText="1"/>
    </xf>
    <xf numFmtId="40" fontId="3" fillId="0" borderId="11" xfId="5" applyNumberFormat="1" applyFont="1" applyBorder="1" applyAlignment="1">
      <alignment horizontal="center" vertical="center" wrapText="1"/>
    </xf>
    <xf numFmtId="38" fontId="3" fillId="0" borderId="6" xfId="5" applyFont="1" applyBorder="1" applyAlignment="1">
      <alignment horizontal="center" vertical="center"/>
    </xf>
    <xf numFmtId="38" fontId="3" fillId="0" borderId="8" xfId="5" applyFont="1" applyBorder="1" applyAlignment="1">
      <alignment horizontal="center" vertical="center"/>
    </xf>
    <xf numFmtId="38" fontId="3" fillId="0" borderId="6" xfId="5" applyFont="1" applyBorder="1" applyAlignment="1">
      <alignment horizontal="center" vertical="center" wrapText="1"/>
    </xf>
    <xf numFmtId="38" fontId="3" fillId="0" borderId="8" xfId="5" applyFont="1" applyBorder="1" applyAlignment="1">
      <alignment horizontal="center" vertical="center" wrapText="1"/>
    </xf>
    <xf numFmtId="38" fontId="3" fillId="0" borderId="5" xfId="5" applyFont="1" applyBorder="1" applyAlignment="1">
      <alignment horizontal="center" vertical="center" wrapText="1"/>
    </xf>
    <xf numFmtId="38" fontId="3" fillId="0" borderId="9" xfId="5" applyFont="1" applyBorder="1" applyAlignment="1">
      <alignment horizontal="center" vertical="center" wrapText="1"/>
    </xf>
    <xf numFmtId="38" fontId="3" fillId="0" borderId="75" xfId="5" applyFont="1" applyBorder="1" applyAlignment="1">
      <alignment horizontal="center" vertical="center" wrapText="1"/>
    </xf>
    <xf numFmtId="38" fontId="3" fillId="0" borderId="76" xfId="5" applyFont="1" applyBorder="1" applyAlignment="1">
      <alignment horizontal="center" vertical="center" wrapText="1"/>
    </xf>
    <xf numFmtId="0" fontId="2" fillId="0" borderId="24" xfId="4" applyFont="1" applyFill="1" applyBorder="1" applyAlignment="1">
      <alignment horizontal="center" vertical="center" wrapText="1"/>
    </xf>
    <xf numFmtId="0" fontId="2" fillId="0" borderId="13" xfId="4" applyFont="1" applyFill="1" applyBorder="1" applyAlignment="1">
      <alignment horizontal="center" vertical="center" wrapText="1"/>
    </xf>
    <xf numFmtId="0" fontId="29" fillId="0" borderId="0" xfId="4" applyFont="1" applyAlignment="1">
      <alignment horizontal="left" vertical="center"/>
    </xf>
    <xf numFmtId="0" fontId="25" fillId="0" borderId="0" xfId="4" applyFont="1" applyAlignment="1">
      <alignment horizontal="left" wrapText="1"/>
    </xf>
    <xf numFmtId="57" fontId="29" fillId="0" borderId="59" xfId="5" applyNumberFormat="1" applyFont="1" applyFill="1" applyBorder="1" applyAlignment="1">
      <alignment horizontal="left"/>
    </xf>
    <xf numFmtId="0" fontId="2" fillId="0" borderId="15" xfId="4" applyFont="1" applyFill="1" applyBorder="1" applyAlignment="1">
      <alignment horizontal="center" vertical="center" wrapText="1"/>
    </xf>
    <xf numFmtId="0" fontId="2" fillId="0" borderId="19" xfId="4" applyFont="1" applyFill="1" applyBorder="1" applyAlignment="1">
      <alignment horizontal="center" vertical="center" wrapText="1"/>
    </xf>
    <xf numFmtId="0" fontId="2" fillId="0" borderId="17" xfId="4" applyFont="1" applyFill="1" applyBorder="1" applyAlignment="1">
      <alignment horizontal="center" vertical="center" wrapText="1"/>
    </xf>
    <xf numFmtId="0" fontId="2" fillId="0" borderId="6" xfId="4" applyFont="1" applyFill="1" applyBorder="1" applyAlignment="1">
      <alignment horizontal="center" vertical="center" wrapText="1"/>
    </xf>
    <xf numFmtId="0" fontId="2" fillId="0" borderId="8" xfId="4" applyFont="1" applyFill="1" applyBorder="1" applyAlignment="1">
      <alignment horizontal="center" vertical="center" wrapText="1"/>
    </xf>
    <xf numFmtId="0" fontId="2" fillId="0" borderId="62" xfId="4" applyFont="1" applyFill="1" applyBorder="1" applyAlignment="1">
      <alignment horizontal="center" vertical="center" wrapText="1"/>
    </xf>
    <xf numFmtId="0" fontId="2" fillId="0" borderId="64" xfId="4" applyFont="1" applyFill="1" applyBorder="1" applyAlignment="1">
      <alignment horizontal="center" vertical="center" wrapText="1"/>
    </xf>
    <xf numFmtId="0" fontId="27" fillId="0" borderId="0" xfId="0" applyFont="1" applyFill="1" applyAlignment="1">
      <alignment horizontal="left" vertical="top" wrapText="1"/>
    </xf>
    <xf numFmtId="0" fontId="27" fillId="0" borderId="0" xfId="0" applyFont="1" applyFill="1" applyAlignment="1">
      <alignment horizontal="left" vertical="top"/>
    </xf>
    <xf numFmtId="0" fontId="27" fillId="0" borderId="12" xfId="0" applyFont="1" applyFill="1" applyBorder="1" applyAlignment="1">
      <alignment horizontal="center" vertical="center" shrinkToFit="1"/>
    </xf>
    <xf numFmtId="0" fontId="27" fillId="0" borderId="64" xfId="0" applyFont="1" applyFill="1" applyBorder="1" applyAlignment="1">
      <alignment horizontal="center" vertical="center" shrinkToFit="1"/>
    </xf>
    <xf numFmtId="57" fontId="27" fillId="6" borderId="12" xfId="0" applyNumberFormat="1" applyFont="1" applyFill="1" applyBorder="1" applyAlignment="1">
      <alignment horizontal="center" vertical="center" shrinkToFit="1"/>
    </xf>
    <xf numFmtId="0" fontId="27" fillId="0" borderId="5" xfId="0" applyFont="1" applyBorder="1" applyAlignment="1">
      <alignment horizontal="center" vertical="center" wrapText="1" shrinkToFit="1"/>
    </xf>
    <xf numFmtId="0" fontId="27" fillId="0" borderId="7" xfId="0" applyFont="1" applyBorder="1" applyAlignment="1">
      <alignment horizontal="center" vertical="center" wrapText="1" shrinkToFit="1"/>
    </xf>
    <xf numFmtId="0" fontId="27" fillId="0" borderId="0" xfId="0" applyFont="1" applyFill="1" applyBorder="1" applyAlignment="1">
      <alignment horizontal="left" vertical="center" wrapText="1" shrinkToFit="1"/>
    </xf>
    <xf numFmtId="0" fontId="27" fillId="0" borderId="6" xfId="0" applyFont="1" applyBorder="1" applyAlignment="1">
      <alignment horizontal="center" vertical="center" wrapText="1" shrinkToFit="1"/>
    </xf>
    <xf numFmtId="0" fontId="50" fillId="0" borderId="13" xfId="0" applyFont="1" applyFill="1" applyBorder="1" applyAlignment="1">
      <alignment horizontal="left" vertical="center" wrapText="1"/>
    </xf>
    <xf numFmtId="0" fontId="27" fillId="6" borderId="12" xfId="0" applyNumberFormat="1" applyFont="1" applyFill="1" applyBorder="1" applyAlignment="1">
      <alignment horizontal="center" vertical="center" shrinkToFit="1"/>
    </xf>
    <xf numFmtId="0" fontId="27" fillId="6" borderId="64" xfId="0" applyNumberFormat="1" applyFont="1" applyFill="1" applyBorder="1" applyAlignment="1">
      <alignment horizontal="center" vertical="center" shrinkToFit="1"/>
    </xf>
    <xf numFmtId="0" fontId="27" fillId="0" borderId="13" xfId="0" applyFont="1" applyFill="1" applyBorder="1" applyAlignment="1">
      <alignment horizontal="left" vertical="center" shrinkToFit="1"/>
    </xf>
    <xf numFmtId="0" fontId="27" fillId="0" borderId="12" xfId="0" applyFont="1" applyBorder="1" applyAlignment="1">
      <alignment horizontal="center" vertical="center" wrapText="1" shrinkToFit="1"/>
    </xf>
    <xf numFmtId="0" fontId="27" fillId="0" borderId="63" xfId="0" applyFont="1" applyBorder="1" applyAlignment="1">
      <alignment horizontal="center" vertical="center" wrapText="1" shrinkToFit="1"/>
    </xf>
    <xf numFmtId="0" fontId="27" fillId="0" borderId="64" xfId="0" applyFont="1" applyBorder="1" applyAlignment="1">
      <alignment horizontal="center" vertical="center" wrapText="1" shrinkToFit="1"/>
    </xf>
    <xf numFmtId="0" fontId="27" fillId="0" borderId="2" xfId="0" applyFont="1" applyFill="1" applyBorder="1" applyAlignment="1">
      <alignment horizontal="center" vertical="center" wrapText="1" shrinkToFit="1"/>
    </xf>
    <xf numFmtId="0" fontId="27" fillId="0" borderId="9" xfId="0" applyFont="1" applyFill="1" applyBorder="1" applyAlignment="1">
      <alignment horizontal="center" vertical="center" wrapText="1" shrinkToFit="1"/>
    </xf>
    <xf numFmtId="0" fontId="27" fillId="0" borderId="1" xfId="0" applyFont="1" applyFill="1" applyBorder="1" applyAlignment="1">
      <alignment horizontal="center" vertical="center" wrapText="1" shrinkToFit="1"/>
    </xf>
    <xf numFmtId="0" fontId="27" fillId="0" borderId="8" xfId="0" applyFont="1" applyFill="1" applyBorder="1" applyAlignment="1">
      <alignment horizontal="center" vertical="center" wrapText="1" shrinkToFit="1"/>
    </xf>
    <xf numFmtId="0" fontId="27" fillId="0" borderId="0" xfId="0" applyFont="1" applyAlignment="1">
      <alignment horizontal="left" vertical="top" wrapText="1"/>
    </xf>
    <xf numFmtId="0" fontId="64" fillId="0" borderId="1" xfId="0" applyFont="1" applyBorder="1" applyAlignment="1">
      <alignment horizontal="center" vertical="center" wrapText="1" shrinkToFit="1"/>
    </xf>
    <xf numFmtId="0" fontId="64" fillId="0" borderId="8" xfId="0" applyFont="1" applyBorder="1" applyAlignment="1">
      <alignment horizontal="center" vertical="center" wrapText="1" shrinkToFit="1"/>
    </xf>
    <xf numFmtId="0" fontId="64" fillId="0" borderId="2" xfId="0" applyFont="1" applyBorder="1" applyAlignment="1">
      <alignment horizontal="left" vertical="center" wrapText="1"/>
    </xf>
    <xf numFmtId="0" fontId="64" fillId="0" borderId="3" xfId="0" applyFont="1" applyBorder="1" applyAlignment="1">
      <alignment horizontal="left" vertical="center" wrapText="1"/>
    </xf>
    <xf numFmtId="0" fontId="64" fillId="0" borderId="4" xfId="0" applyFont="1" applyBorder="1" applyAlignment="1">
      <alignment horizontal="left" vertical="center" wrapText="1"/>
    </xf>
    <xf numFmtId="0" fontId="64" fillId="0" borderId="9" xfId="0" applyFont="1" applyBorder="1" applyAlignment="1">
      <alignment horizontal="left" vertical="center" wrapText="1"/>
    </xf>
    <xf numFmtId="0" fontId="64" fillId="0" borderId="10" xfId="0" applyFont="1" applyBorder="1" applyAlignment="1">
      <alignment horizontal="left" vertical="center" wrapText="1"/>
    </xf>
    <xf numFmtId="0" fontId="64" fillId="0" borderId="11" xfId="0" applyFont="1" applyBorder="1" applyAlignment="1">
      <alignment horizontal="left" vertical="center" wrapText="1"/>
    </xf>
    <xf numFmtId="0" fontId="27" fillId="0" borderId="0" xfId="0" applyNumberFormat="1" applyFont="1" applyBorder="1" applyAlignment="1">
      <alignment vertical="center"/>
    </xf>
    <xf numFmtId="193" fontId="27" fillId="0" borderId="13" xfId="0" applyNumberFormat="1" applyFont="1" applyFill="1" applyBorder="1" applyAlignment="1">
      <alignment vertical="center" shrinkToFit="1"/>
    </xf>
    <xf numFmtId="193" fontId="27" fillId="0" borderId="12" xfId="0" applyNumberFormat="1" applyFont="1" applyFill="1" applyBorder="1" applyAlignment="1">
      <alignment vertical="center" shrinkToFit="1"/>
    </xf>
    <xf numFmtId="0" fontId="27" fillId="0" borderId="15" xfId="0" applyFont="1" applyBorder="1" applyAlignment="1">
      <alignment horizontal="center" vertical="center" wrapText="1"/>
    </xf>
    <xf numFmtId="0" fontId="27" fillId="0" borderId="29" xfId="0" applyFont="1" applyBorder="1" applyAlignment="1">
      <alignment horizontal="center" vertical="center"/>
    </xf>
    <xf numFmtId="193" fontId="27" fillId="0" borderId="21" xfId="0" applyNumberFormat="1" applyFont="1" applyBorder="1" applyAlignment="1">
      <alignment vertical="center"/>
    </xf>
    <xf numFmtId="193" fontId="27" fillId="0" borderId="31" xfId="0" applyNumberFormat="1" applyFont="1" applyBorder="1" applyAlignment="1">
      <alignment vertical="center"/>
    </xf>
    <xf numFmtId="0" fontId="27" fillId="0" borderId="0" xfId="0" applyNumberFormat="1" applyFont="1" applyBorder="1" applyAlignment="1">
      <alignment horizontal="center" vertical="center" wrapText="1"/>
    </xf>
    <xf numFmtId="0" fontId="27" fillId="0" borderId="0" xfId="0" applyNumberFormat="1" applyFont="1" applyBorder="1" applyAlignment="1">
      <alignment horizontal="center" vertical="center"/>
    </xf>
    <xf numFmtId="193" fontId="27" fillId="0" borderId="21" xfId="0" applyNumberFormat="1" applyFont="1" applyFill="1" applyBorder="1" applyAlignment="1">
      <alignment vertical="center" shrinkToFit="1"/>
    </xf>
    <xf numFmtId="193" fontId="27" fillId="0" borderId="31" xfId="0" applyNumberFormat="1" applyFont="1" applyFill="1" applyBorder="1" applyAlignment="1">
      <alignment vertical="center" shrinkToFit="1"/>
    </xf>
    <xf numFmtId="193" fontId="27" fillId="0" borderId="19" xfId="0" applyNumberFormat="1" applyFont="1" applyFill="1" applyBorder="1" applyAlignment="1">
      <alignment vertical="center" shrinkToFit="1"/>
    </xf>
    <xf numFmtId="193" fontId="27" fillId="0" borderId="30" xfId="0" applyNumberFormat="1" applyFont="1" applyFill="1" applyBorder="1" applyAlignment="1">
      <alignment vertical="center" shrinkToFi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xf>
    <xf numFmtId="0" fontId="27" fillId="0" borderId="13" xfId="0" applyFont="1" applyFill="1" applyBorder="1" applyAlignment="1">
      <alignment horizontal="center" vertical="center" shrinkToFit="1"/>
    </xf>
    <xf numFmtId="0" fontId="27" fillId="0" borderId="0" xfId="0" applyFont="1" applyFill="1" applyBorder="1" applyAlignment="1">
      <alignment horizontal="left" vertical="center" shrinkToFit="1"/>
    </xf>
    <xf numFmtId="0" fontId="27" fillId="0" borderId="56" xfId="0" applyFont="1" applyFill="1" applyBorder="1" applyAlignment="1">
      <alignment horizontal="center" vertical="center" wrapText="1"/>
    </xf>
    <xf numFmtId="0" fontId="27" fillId="0" borderId="32" xfId="0" applyFont="1" applyFill="1" applyBorder="1" applyAlignment="1">
      <alignment horizontal="center" vertical="center"/>
    </xf>
    <xf numFmtId="0" fontId="64" fillId="0" borderId="12" xfId="0" applyFont="1" applyBorder="1" applyAlignment="1">
      <alignment horizontal="center" vertical="center" shrinkToFit="1"/>
    </xf>
    <xf numFmtId="0" fontId="64" fillId="0" borderId="63" xfId="0" applyFont="1" applyBorder="1" applyAlignment="1">
      <alignment horizontal="center" vertical="center" shrinkToFit="1"/>
    </xf>
    <xf numFmtId="0" fontId="64" fillId="0" borderId="64" xfId="0" applyFont="1" applyBorder="1" applyAlignment="1">
      <alignment horizontal="center" vertical="center" shrinkToFit="1"/>
    </xf>
    <xf numFmtId="193" fontId="27" fillId="6" borderId="12" xfId="0" applyNumberFormat="1" applyFont="1" applyFill="1" applyBorder="1" applyAlignment="1">
      <alignment horizontal="center" vertical="center" shrinkToFit="1"/>
    </xf>
    <xf numFmtId="193" fontId="27" fillId="6" borderId="63" xfId="0" applyNumberFormat="1" applyFont="1" applyFill="1" applyBorder="1" applyAlignment="1">
      <alignment horizontal="center" vertical="center" shrinkToFit="1"/>
    </xf>
    <xf numFmtId="193" fontId="27" fillId="6" borderId="64" xfId="0" applyNumberFormat="1" applyFont="1" applyFill="1" applyBorder="1" applyAlignment="1">
      <alignment horizontal="center" vertical="center" shrinkToFit="1"/>
    </xf>
    <xf numFmtId="0" fontId="27" fillId="0" borderId="3" xfId="0" applyFont="1" applyBorder="1" applyAlignment="1">
      <alignment horizontal="center" vertical="center" wrapText="1" shrinkToFit="1"/>
    </xf>
    <xf numFmtId="0" fontId="27" fillId="0" borderId="10" xfId="0" applyFont="1" applyBorder="1" applyAlignment="1">
      <alignment horizontal="center" vertical="center" wrapText="1" shrinkToFit="1"/>
    </xf>
    <xf numFmtId="0" fontId="27" fillId="0" borderId="4" xfId="0" applyFont="1" applyBorder="1" applyAlignment="1">
      <alignment horizontal="center" vertical="center" wrapText="1"/>
    </xf>
    <xf numFmtId="0" fontId="27" fillId="0" borderId="11" xfId="0" applyFont="1" applyBorder="1" applyAlignment="1">
      <alignment horizontal="center" vertical="center" wrapText="1"/>
    </xf>
    <xf numFmtId="193" fontId="50" fillId="0" borderId="13" xfId="0" applyNumberFormat="1" applyFont="1" applyFill="1" applyBorder="1" applyAlignment="1">
      <alignment horizontal="left" vertical="center" wrapText="1" shrinkToFit="1"/>
    </xf>
    <xf numFmtId="0" fontId="27" fillId="0" borderId="2" xfId="0" applyFont="1" applyBorder="1" applyAlignment="1">
      <alignment horizontal="center" vertical="center" wrapText="1"/>
    </xf>
    <xf numFmtId="0" fontId="23" fillId="0" borderId="0" xfId="0" applyFont="1" applyBorder="1" applyAlignment="1">
      <alignment horizontal="center" vertical="center" wrapText="1"/>
    </xf>
    <xf numFmtId="193" fontId="27" fillId="0" borderId="13" xfId="0" applyNumberFormat="1" applyFont="1" applyBorder="1" applyAlignment="1">
      <alignment vertical="center"/>
    </xf>
    <xf numFmtId="193" fontId="27" fillId="0" borderId="13" xfId="0" applyNumberFormat="1" applyFont="1" applyBorder="1" applyAlignment="1">
      <alignment horizontal="right" vertical="center"/>
    </xf>
    <xf numFmtId="0" fontId="27" fillId="0" borderId="0" xfId="0" applyFont="1" applyAlignment="1">
      <alignment horizontal="left" vertical="center"/>
    </xf>
    <xf numFmtId="0" fontId="27" fillId="8" borderId="13" xfId="0" applyFont="1" applyFill="1" applyBorder="1" applyAlignment="1">
      <alignment horizontal="left" vertical="center" shrinkToFit="1"/>
    </xf>
    <xf numFmtId="0" fontId="17" fillId="0" borderId="0" xfId="0" applyFont="1" applyAlignment="1">
      <alignment vertical="center" wrapText="1"/>
    </xf>
    <xf numFmtId="0" fontId="13" fillId="0" borderId="0" xfId="0" applyFont="1" applyAlignment="1">
      <alignment vertical="center" wrapText="1"/>
    </xf>
    <xf numFmtId="0" fontId="13" fillId="0" borderId="0" xfId="0" applyFont="1" applyAlignment="1">
      <alignment horizontal="left" vertical="center" wrapText="1"/>
    </xf>
    <xf numFmtId="0" fontId="25" fillId="0" borderId="43" xfId="0" applyFont="1" applyBorder="1" applyAlignment="1">
      <alignment horizontal="center" vertical="center"/>
    </xf>
    <xf numFmtId="0" fontId="25" fillId="0" borderId="40" xfId="0" applyFont="1" applyBorder="1" applyAlignment="1">
      <alignment horizontal="center" vertical="center"/>
    </xf>
    <xf numFmtId="0" fontId="10" fillId="0" borderId="10" xfId="0" applyFont="1" applyBorder="1" applyAlignment="1">
      <alignment horizontal="center" vertical="top"/>
    </xf>
    <xf numFmtId="0" fontId="25" fillId="0" borderId="1" xfId="0" applyFont="1" applyBorder="1" applyAlignment="1">
      <alignment horizontal="center" vertical="center" textRotation="255"/>
    </xf>
    <xf numFmtId="0" fontId="25" fillId="0" borderId="6" xfId="0" applyFont="1" applyBorder="1" applyAlignment="1">
      <alignment horizontal="center" vertical="center" textRotation="255"/>
    </xf>
    <xf numFmtId="0" fontId="25" fillId="0" borderId="9" xfId="0" applyFont="1" applyBorder="1" applyAlignment="1">
      <alignment horizontal="center" vertical="center" textRotation="255"/>
    </xf>
    <xf numFmtId="0" fontId="25" fillId="0" borderId="5" xfId="0" applyFont="1" applyBorder="1" applyAlignment="1">
      <alignment horizontal="center" vertical="center" textRotation="255"/>
    </xf>
    <xf numFmtId="0" fontId="25" fillId="0" borderId="1" xfId="0" applyFont="1" applyBorder="1" applyAlignment="1">
      <alignment horizontal="center" vertical="center"/>
    </xf>
    <xf numFmtId="0" fontId="25" fillId="0" borderId="6" xfId="0" applyFont="1" applyBorder="1" applyAlignment="1">
      <alignment horizontal="center" vertical="center"/>
    </xf>
    <xf numFmtId="0" fontId="25" fillId="0" borderId="8" xfId="0" applyFont="1" applyBorder="1" applyAlignment="1">
      <alignment horizontal="center" vertical="center"/>
    </xf>
    <xf numFmtId="0" fontId="25" fillId="0" borderId="118" xfId="0" applyFont="1" applyBorder="1" applyAlignment="1">
      <alignment horizontal="center" vertical="center"/>
    </xf>
    <xf numFmtId="0" fontId="25" fillId="0" borderId="119" xfId="0" applyFont="1" applyBorder="1" applyAlignment="1">
      <alignment horizontal="center" vertical="center"/>
    </xf>
    <xf numFmtId="0" fontId="25" fillId="0" borderId="120" xfId="0" applyFont="1" applyBorder="1" applyAlignment="1">
      <alignment horizontal="center" vertical="center"/>
    </xf>
    <xf numFmtId="0" fontId="25" fillId="0" borderId="12" xfId="0" applyFont="1" applyBorder="1" applyAlignment="1">
      <alignment horizontal="center" vertical="center"/>
    </xf>
    <xf numFmtId="0" fontId="25" fillId="0" borderId="64" xfId="0" applyFont="1" applyBorder="1" applyAlignment="1">
      <alignment horizontal="center" vertical="center"/>
    </xf>
    <xf numFmtId="0" fontId="35" fillId="0" borderId="87" xfId="4" applyFont="1" applyFill="1" applyBorder="1" applyAlignment="1">
      <alignment horizontal="center" vertical="center"/>
    </xf>
    <xf numFmtId="0" fontId="35" fillId="0" borderId="92" xfId="4" applyFont="1" applyFill="1" applyBorder="1" applyAlignment="1">
      <alignment horizontal="center" vertical="center"/>
    </xf>
    <xf numFmtId="0" fontId="35" fillId="0" borderId="96" xfId="4" applyFont="1" applyFill="1" applyBorder="1" applyAlignment="1">
      <alignment horizontal="center" vertical="center"/>
    </xf>
    <xf numFmtId="0" fontId="35" fillId="0" borderId="97" xfId="4" applyFont="1" applyFill="1" applyBorder="1" applyAlignment="1">
      <alignment horizontal="center" vertical="center"/>
    </xf>
    <xf numFmtId="0" fontId="35" fillId="0" borderId="0" xfId="4" applyFont="1" applyFill="1" applyBorder="1" applyAlignment="1">
      <alignment horizontal="center" vertical="center"/>
    </xf>
    <xf numFmtId="38" fontId="43" fillId="0" borderId="93" xfId="5" applyFont="1" applyFill="1" applyBorder="1" applyAlignment="1">
      <alignment horizontal="right" vertical="center"/>
    </xf>
    <xf numFmtId="0" fontId="35" fillId="0" borderId="93" xfId="4" applyFont="1" applyFill="1" applyBorder="1" applyAlignment="1">
      <alignment horizontal="center" vertical="center"/>
    </xf>
    <xf numFmtId="0" fontId="35" fillId="0" borderId="94" xfId="4" applyFont="1" applyFill="1" applyBorder="1" applyAlignment="1">
      <alignment horizontal="center" vertical="center"/>
    </xf>
    <xf numFmtId="0" fontId="46" fillId="0" borderId="0" xfId="4" applyFont="1" applyFill="1" applyAlignment="1">
      <alignment horizontal="left" wrapText="1"/>
    </xf>
    <xf numFmtId="0" fontId="37" fillId="0" borderId="0" xfId="4" applyFont="1" applyFill="1" applyAlignment="1">
      <alignment horizontal="left"/>
    </xf>
    <xf numFmtId="38" fontId="35" fillId="0" borderId="85" xfId="5" applyFont="1" applyFill="1" applyBorder="1" applyAlignment="1">
      <alignment horizontal="right" vertical="center"/>
    </xf>
    <xf numFmtId="38" fontId="35" fillId="0" borderId="16" xfId="5" applyFont="1" applyFill="1" applyBorder="1" applyAlignment="1">
      <alignment horizontal="right" vertical="center"/>
    </xf>
    <xf numFmtId="0" fontId="35" fillId="0" borderId="16" xfId="4" applyFont="1" applyFill="1" applyBorder="1" applyAlignment="1">
      <alignment horizontal="center" vertical="center"/>
    </xf>
    <xf numFmtId="0" fontId="35" fillId="0" borderId="86" xfId="4" applyFont="1" applyFill="1" applyBorder="1" applyAlignment="1">
      <alignment horizontal="center" vertical="center"/>
    </xf>
    <xf numFmtId="0" fontId="35" fillId="0" borderId="56" xfId="4" applyFont="1" applyFill="1" applyBorder="1" applyAlignment="1">
      <alignment horizontal="center" vertical="center" wrapText="1"/>
    </xf>
    <xf numFmtId="0" fontId="35" fillId="0" borderId="58" xfId="4" applyFont="1" applyFill="1" applyBorder="1" applyAlignment="1">
      <alignment horizontal="center" vertical="center"/>
    </xf>
    <xf numFmtId="0" fontId="35" fillId="0" borderId="59" xfId="4" applyFont="1" applyFill="1" applyBorder="1" applyAlignment="1">
      <alignment horizontal="center" vertical="center"/>
    </xf>
    <xf numFmtId="38" fontId="35" fillId="0" borderId="56" xfId="5" applyFont="1" applyFill="1" applyBorder="1" applyAlignment="1">
      <alignment horizontal="right" vertical="center"/>
    </xf>
    <xf numFmtId="38" fontId="35" fillId="0" borderId="58" xfId="5" applyFont="1" applyFill="1" applyBorder="1" applyAlignment="1">
      <alignment horizontal="right" vertical="center"/>
    </xf>
    <xf numFmtId="38" fontId="35" fillId="0" borderId="59" xfId="5" applyFont="1" applyFill="1" applyBorder="1" applyAlignment="1">
      <alignment horizontal="right" vertical="center"/>
    </xf>
    <xf numFmtId="0" fontId="35" fillId="0" borderId="32" xfId="4" applyFont="1" applyFill="1" applyBorder="1" applyAlignment="1">
      <alignment horizontal="center" vertical="center"/>
    </xf>
    <xf numFmtId="0" fontId="35" fillId="0" borderId="28" xfId="4" applyFont="1" applyFill="1" applyBorder="1" applyAlignment="1">
      <alignment horizontal="center" vertical="center"/>
    </xf>
    <xf numFmtId="0" fontId="35" fillId="0" borderId="56" xfId="4" applyFont="1" applyFill="1" applyBorder="1" applyAlignment="1">
      <alignment horizontal="center" vertical="center"/>
    </xf>
    <xf numFmtId="38" fontId="35" fillId="0" borderId="91" xfId="5" applyFont="1" applyFill="1" applyBorder="1" applyAlignment="1">
      <alignment horizontal="right" vertical="center"/>
    </xf>
    <xf numFmtId="38" fontId="35" fillId="0" borderId="87" xfId="5" applyFont="1" applyFill="1" applyBorder="1" applyAlignment="1">
      <alignment horizontal="right" vertical="center"/>
    </xf>
    <xf numFmtId="38" fontId="35" fillId="0" borderId="95" xfId="5" applyFont="1" applyFill="1" applyBorder="1" applyAlignment="1">
      <alignment horizontal="right" vertical="center"/>
    </xf>
    <xf numFmtId="38" fontId="35" fillId="0" borderId="96" xfId="5" applyFont="1" applyFill="1" applyBorder="1" applyAlignment="1">
      <alignment horizontal="right" vertical="center"/>
    </xf>
    <xf numFmtId="0" fontId="35" fillId="0" borderId="14" xfId="4" applyFont="1" applyFill="1" applyBorder="1" applyAlignment="1">
      <alignment horizontal="center" vertical="center"/>
    </xf>
    <xf numFmtId="38" fontId="35" fillId="0" borderId="43" xfId="5" applyFont="1" applyFill="1" applyBorder="1" applyAlignment="1">
      <alignment horizontal="right" vertical="center"/>
    </xf>
    <xf numFmtId="38" fontId="35" fillId="0" borderId="40" xfId="5" applyFont="1" applyFill="1" applyBorder="1" applyAlignment="1">
      <alignment horizontal="right" vertical="center"/>
    </xf>
    <xf numFmtId="0" fontId="35" fillId="0" borderId="40" xfId="4" applyFont="1" applyFill="1" applyBorder="1" applyAlignment="1">
      <alignment horizontal="center" vertical="center"/>
    </xf>
    <xf numFmtId="0" fontId="35" fillId="0" borderId="41" xfId="4" applyFont="1" applyFill="1" applyBorder="1" applyAlignment="1">
      <alignment horizontal="center" vertical="center"/>
    </xf>
    <xf numFmtId="0" fontId="35" fillId="0" borderId="88" xfId="4" applyFont="1" applyFill="1" applyBorder="1" applyAlignment="1">
      <alignment horizontal="center" vertical="center"/>
    </xf>
    <xf numFmtId="0" fontId="35" fillId="0" borderId="89" xfId="4" applyFont="1" applyFill="1" applyBorder="1" applyAlignment="1">
      <alignment horizontal="center" vertical="center"/>
    </xf>
    <xf numFmtId="0" fontId="35" fillId="0" borderId="90" xfId="4" applyFont="1" applyFill="1" applyBorder="1" applyAlignment="1">
      <alignment horizontal="center" vertical="center"/>
    </xf>
    <xf numFmtId="0" fontId="35" fillId="0" borderId="0" xfId="4" applyFont="1" applyFill="1" applyBorder="1" applyAlignment="1">
      <alignment horizontal="left" vertical="center"/>
    </xf>
    <xf numFmtId="0" fontId="37" fillId="0" borderId="14" xfId="4" applyFont="1" applyFill="1" applyBorder="1" applyAlignment="1">
      <alignment horizontal="center" vertical="center" wrapText="1"/>
    </xf>
    <xf numFmtId="0" fontId="37" fillId="0" borderId="14" xfId="4" applyFont="1" applyFill="1" applyBorder="1" applyAlignment="1">
      <alignment horizontal="center" vertical="center"/>
    </xf>
    <xf numFmtId="0" fontId="37" fillId="0" borderId="43" xfId="4" applyFont="1" applyFill="1" applyBorder="1" applyAlignment="1">
      <alignment horizontal="center" vertical="center" wrapText="1"/>
    </xf>
    <xf numFmtId="0" fontId="37" fillId="0" borderId="40" xfId="4" applyFont="1" applyFill="1" applyBorder="1" applyAlignment="1">
      <alignment horizontal="center" vertical="center" wrapText="1"/>
    </xf>
    <xf numFmtId="0" fontId="37" fillId="0" borderId="41" xfId="4" applyFont="1" applyFill="1" applyBorder="1" applyAlignment="1">
      <alignment horizontal="center" vertical="center" wrapText="1"/>
    </xf>
    <xf numFmtId="0" fontId="35" fillId="0" borderId="43" xfId="4" applyFont="1" applyFill="1" applyBorder="1" applyAlignment="1">
      <alignment horizontal="center" vertical="center" wrapText="1"/>
    </xf>
    <xf numFmtId="0" fontId="35" fillId="0" borderId="40" xfId="4" applyFont="1" applyFill="1" applyBorder="1" applyAlignment="1">
      <alignment horizontal="center" vertical="center" wrapText="1"/>
    </xf>
    <xf numFmtId="0" fontId="35" fillId="0" borderId="80" xfId="4" applyFont="1" applyFill="1" applyBorder="1" applyAlignment="1">
      <alignment horizontal="center" vertical="center" wrapText="1"/>
    </xf>
    <xf numFmtId="0" fontId="35" fillId="0" borderId="81" xfId="4" applyFont="1" applyFill="1" applyBorder="1" applyAlignment="1">
      <alignment horizontal="center" vertical="center" wrapText="1"/>
    </xf>
    <xf numFmtId="0" fontId="35" fillId="0" borderId="82" xfId="4" applyFont="1" applyFill="1" applyBorder="1" applyAlignment="1">
      <alignment horizontal="center" vertical="center"/>
    </xf>
    <xf numFmtId="0" fontId="35" fillId="0" borderId="83" xfId="4" applyFont="1" applyFill="1" applyBorder="1" applyAlignment="1">
      <alignment horizontal="center" vertical="center"/>
    </xf>
    <xf numFmtId="0" fontId="35" fillId="0" borderId="79" xfId="4" applyFont="1" applyFill="1" applyBorder="1" applyAlignment="1">
      <alignment horizontal="center" vertical="center" wrapText="1"/>
    </xf>
    <xf numFmtId="0" fontId="35" fillId="0" borderId="14" xfId="4" applyFont="1" applyFill="1" applyBorder="1" applyAlignment="1">
      <alignment horizontal="center" vertical="center" wrapText="1"/>
    </xf>
    <xf numFmtId="0" fontId="35" fillId="0" borderId="41" xfId="4" applyFont="1" applyFill="1" applyBorder="1" applyAlignment="1">
      <alignment horizontal="center" vertical="center" wrapText="1"/>
    </xf>
    <xf numFmtId="0" fontId="35" fillId="0" borderId="0" xfId="4" applyFont="1" applyFill="1" applyBorder="1" applyAlignment="1">
      <alignment horizontal="center" vertical="center" wrapText="1"/>
    </xf>
    <xf numFmtId="0" fontId="35" fillId="0" borderId="43" xfId="4" applyFont="1" applyFill="1" applyBorder="1" applyAlignment="1">
      <alignment horizontal="left" vertical="center" wrapText="1"/>
    </xf>
    <xf numFmtId="0" fontId="35" fillId="0" borderId="40" xfId="4" applyFont="1" applyFill="1" applyBorder="1" applyAlignment="1">
      <alignment horizontal="left" vertical="center"/>
    </xf>
    <xf numFmtId="0" fontId="35" fillId="0" borderId="41" xfId="4" applyFont="1" applyFill="1" applyBorder="1" applyAlignment="1">
      <alignment horizontal="left" vertical="center"/>
    </xf>
    <xf numFmtId="0" fontId="35" fillId="0" borderId="14" xfId="4" applyFont="1" applyFill="1" applyBorder="1" applyAlignment="1">
      <alignment horizontal="right" vertical="center" wrapText="1"/>
    </xf>
    <xf numFmtId="0" fontId="35" fillId="0" borderId="14" xfId="4" applyFont="1" applyFill="1" applyBorder="1" applyAlignment="1">
      <alignment horizontal="right" vertical="center"/>
    </xf>
    <xf numFmtId="0" fontId="35" fillId="0" borderId="14" xfId="4" applyFont="1" applyFill="1" applyBorder="1" applyAlignment="1">
      <alignment horizontal="left" vertical="center" wrapText="1"/>
    </xf>
    <xf numFmtId="0" fontId="39" fillId="0" borderId="14" xfId="4" applyFont="1" applyFill="1" applyBorder="1" applyAlignment="1">
      <alignment horizontal="center" vertical="center"/>
    </xf>
    <xf numFmtId="0" fontId="39" fillId="0" borderId="43" xfId="4" applyFont="1" applyFill="1" applyBorder="1" applyAlignment="1">
      <alignment horizontal="center" vertical="center"/>
    </xf>
    <xf numFmtId="38" fontId="35" fillId="0" borderId="40" xfId="5" applyFont="1" applyFill="1" applyBorder="1" applyAlignment="1">
      <alignment horizontal="center" vertical="center"/>
    </xf>
    <xf numFmtId="38" fontId="35" fillId="0" borderId="43" xfId="5" applyFont="1" applyFill="1" applyBorder="1" applyAlignment="1">
      <alignment horizontal="center" vertical="center" wrapText="1"/>
    </xf>
    <xf numFmtId="38" fontId="35" fillId="0" borderId="40" xfId="5" applyFont="1" applyFill="1" applyBorder="1" applyAlignment="1">
      <alignment horizontal="center" vertical="center" wrapText="1"/>
    </xf>
    <xf numFmtId="38" fontId="35" fillId="0" borderId="84" xfId="5" applyFont="1" applyFill="1" applyBorder="1" applyAlignment="1">
      <alignment horizontal="right" vertical="center"/>
    </xf>
    <xf numFmtId="0" fontId="35" fillId="0" borderId="43" xfId="4" applyFont="1" applyFill="1" applyBorder="1" applyAlignment="1">
      <alignment horizontal="center" vertical="center"/>
    </xf>
    <xf numFmtId="0" fontId="26" fillId="0" borderId="0" xfId="4" applyFont="1" applyFill="1" applyBorder="1" applyAlignment="1">
      <alignment horizontal="center" vertical="center"/>
    </xf>
    <xf numFmtId="0" fontId="26" fillId="0" borderId="7" xfId="4" applyFont="1" applyFill="1" applyBorder="1" applyAlignment="1">
      <alignment horizontal="center" vertical="center"/>
    </xf>
    <xf numFmtId="0" fontId="26" fillId="0" borderId="6" xfId="4" applyFont="1" applyFill="1" applyBorder="1" applyAlignment="1">
      <alignment horizontal="center" vertical="center"/>
    </xf>
    <xf numFmtId="0" fontId="26" fillId="0" borderId="5" xfId="4" applyFont="1" applyFill="1" applyBorder="1" applyAlignment="1">
      <alignment horizontal="center" vertical="center"/>
    </xf>
    <xf numFmtId="0" fontId="26" fillId="0" borderId="0" xfId="4" applyFont="1" applyFill="1" applyBorder="1" applyAlignment="1">
      <alignment horizontal="center" vertical="center" wrapText="1"/>
    </xf>
    <xf numFmtId="0" fontId="26" fillId="0" borderId="14" xfId="4" applyFont="1" applyFill="1" applyBorder="1" applyAlignment="1">
      <alignment horizontal="center" vertical="center" wrapText="1"/>
    </xf>
    <xf numFmtId="0" fontId="26" fillId="0" borderId="14" xfId="4" applyFont="1" applyFill="1" applyBorder="1" applyAlignment="1">
      <alignment horizontal="center" vertical="center"/>
    </xf>
    <xf numFmtId="0" fontId="26" fillId="0" borderId="43" xfId="4" applyFont="1" applyFill="1" applyBorder="1" applyAlignment="1">
      <alignment horizontal="center" vertical="center"/>
    </xf>
    <xf numFmtId="0" fontId="26" fillId="0" borderId="40" xfId="4" applyFont="1" applyFill="1" applyBorder="1" applyAlignment="1">
      <alignment horizontal="center" vertical="center"/>
    </xf>
    <xf numFmtId="0" fontId="26" fillId="0" borderId="41" xfId="4" applyFont="1" applyFill="1" applyBorder="1" applyAlignment="1">
      <alignment horizontal="center" vertical="center"/>
    </xf>
    <xf numFmtId="38" fontId="26" fillId="0" borderId="14" xfId="5" applyFont="1" applyFill="1" applyBorder="1" applyAlignment="1">
      <alignment horizontal="center" vertical="center" wrapText="1"/>
    </xf>
    <xf numFmtId="0" fontId="26" fillId="0" borderId="56" xfId="4" applyFont="1" applyFill="1" applyBorder="1" applyAlignment="1">
      <alignment horizontal="center" vertical="center" wrapText="1"/>
    </xf>
    <xf numFmtId="0" fontId="26" fillId="0" borderId="16" xfId="4" applyFont="1" applyFill="1" applyBorder="1" applyAlignment="1">
      <alignment horizontal="center" vertical="center" wrapText="1"/>
    </xf>
    <xf numFmtId="0" fontId="26" fillId="0" borderId="32" xfId="4" applyFont="1" applyFill="1" applyBorder="1" applyAlignment="1">
      <alignment horizontal="center" vertical="center" wrapText="1"/>
    </xf>
    <xf numFmtId="0" fontId="26" fillId="0" borderId="53" xfId="4" applyFont="1" applyFill="1" applyBorder="1" applyAlignment="1">
      <alignment horizontal="center" vertical="center" wrapText="1"/>
    </xf>
    <xf numFmtId="0" fontId="26" fillId="0" borderId="26" xfId="4" applyFont="1" applyFill="1" applyBorder="1" applyAlignment="1">
      <alignment horizontal="center" vertical="center" wrapText="1"/>
    </xf>
    <xf numFmtId="0" fontId="26" fillId="0" borderId="58" xfId="4" applyFont="1" applyFill="1" applyBorder="1" applyAlignment="1">
      <alignment horizontal="center" vertical="center" wrapText="1"/>
    </xf>
    <xf numFmtId="0" fontId="26" fillId="0" borderId="59" xfId="4" applyFont="1" applyFill="1" applyBorder="1" applyAlignment="1">
      <alignment horizontal="center" vertical="center" wrapText="1"/>
    </xf>
    <xf numFmtId="0" fontId="26" fillId="0" borderId="28" xfId="4" applyFont="1" applyFill="1" applyBorder="1" applyAlignment="1">
      <alignment horizontal="center" vertical="center" wrapText="1"/>
    </xf>
    <xf numFmtId="0" fontId="35" fillId="0" borderId="40" xfId="4" applyFont="1" applyFill="1" applyBorder="1" applyAlignment="1">
      <alignment horizontal="left" vertical="center" wrapText="1"/>
    </xf>
    <xf numFmtId="0" fontId="35" fillId="0" borderId="41" xfId="4" applyFont="1" applyFill="1" applyBorder="1" applyAlignment="1">
      <alignment horizontal="left" vertical="center" wrapText="1"/>
    </xf>
    <xf numFmtId="0" fontId="35" fillId="0" borderId="14" xfId="4" applyFont="1" applyFill="1" applyBorder="1" applyAlignment="1">
      <alignment horizontal="left" vertical="center"/>
    </xf>
    <xf numFmtId="0" fontId="10" fillId="0" borderId="43" xfId="4" applyFont="1" applyFill="1" applyBorder="1" applyAlignment="1">
      <alignment horizontal="left" vertical="center" wrapText="1"/>
    </xf>
    <xf numFmtId="0" fontId="10" fillId="0" borderId="40" xfId="4" applyFont="1" applyFill="1" applyBorder="1" applyAlignment="1">
      <alignment horizontal="left" vertical="center"/>
    </xf>
    <xf numFmtId="0" fontId="10" fillId="0" borderId="41" xfId="4" applyFont="1" applyFill="1" applyBorder="1" applyAlignment="1">
      <alignment horizontal="left" vertical="center"/>
    </xf>
    <xf numFmtId="0" fontId="37" fillId="0" borderId="14" xfId="4" applyFont="1" applyFill="1" applyBorder="1" applyAlignment="1">
      <alignment horizontal="left" vertical="center" wrapText="1"/>
    </xf>
    <xf numFmtId="0" fontId="35" fillId="0" borderId="79" xfId="4" applyFont="1" applyFill="1" applyBorder="1" applyAlignment="1">
      <alignment horizontal="center" vertical="center"/>
    </xf>
    <xf numFmtId="0" fontId="35" fillId="0" borderId="55" xfId="4" applyFont="1" applyFill="1" applyBorder="1" applyAlignment="1">
      <alignment horizontal="center" vertical="center"/>
    </xf>
    <xf numFmtId="0" fontId="36" fillId="0" borderId="40" xfId="4" applyFont="1" applyFill="1" applyBorder="1" applyAlignment="1">
      <alignment horizontal="center" vertical="center"/>
    </xf>
    <xf numFmtId="0" fontId="36" fillId="0" borderId="41" xfId="4" applyFont="1" applyFill="1" applyBorder="1" applyAlignment="1">
      <alignment horizontal="center" vertical="center"/>
    </xf>
    <xf numFmtId="0" fontId="35" fillId="0" borderId="39" xfId="4" applyFont="1" applyFill="1" applyBorder="1" applyAlignment="1">
      <alignment horizontal="center" vertical="center"/>
    </xf>
    <xf numFmtId="0" fontId="35" fillId="0" borderId="66" xfId="4" applyFont="1" applyFill="1" applyBorder="1" applyAlignment="1">
      <alignment horizontal="center" vertical="center"/>
    </xf>
    <xf numFmtId="0" fontId="35" fillId="0" borderId="42" xfId="4" applyFont="1" applyFill="1" applyBorder="1" applyAlignment="1">
      <alignment horizontal="center" vertical="center"/>
    </xf>
    <xf numFmtId="0" fontId="35" fillId="0" borderId="60" xfId="4" applyFont="1" applyFill="1" applyBorder="1" applyAlignment="1">
      <alignment horizontal="center" vertical="center"/>
    </xf>
    <xf numFmtId="0" fontId="35" fillId="0" borderId="72" xfId="4" applyFont="1" applyFill="1" applyBorder="1" applyAlignment="1">
      <alignment horizontal="center" vertical="center"/>
    </xf>
    <xf numFmtId="0" fontId="35" fillId="0" borderId="73" xfId="4" applyFont="1" applyFill="1" applyBorder="1" applyAlignment="1">
      <alignment horizontal="center" vertical="center"/>
    </xf>
    <xf numFmtId="0" fontId="33" fillId="0" borderId="0" xfId="4" applyFont="1" applyFill="1" applyAlignment="1">
      <alignment horizontal="center" vertical="center"/>
    </xf>
    <xf numFmtId="0" fontId="10" fillId="0" borderId="43" xfId="4" applyFont="1" applyFill="1" applyBorder="1" applyAlignment="1">
      <alignment horizontal="center" vertical="center"/>
    </xf>
    <xf numFmtId="0" fontId="10" fillId="0" borderId="40" xfId="4" applyFont="1" applyFill="1" applyBorder="1" applyAlignment="1">
      <alignment horizontal="center" vertical="center"/>
    </xf>
    <xf numFmtId="0" fontId="10" fillId="0" borderId="41" xfId="4" applyFont="1" applyFill="1" applyBorder="1" applyAlignment="1">
      <alignment horizontal="center" vertical="center"/>
    </xf>
    <xf numFmtId="0" fontId="10" fillId="0" borderId="0" xfId="4" applyFont="1" applyFill="1" applyAlignment="1">
      <alignment horizontal="center" vertical="center"/>
    </xf>
    <xf numFmtId="0" fontId="35" fillId="0" borderId="37" xfId="4" applyFont="1" applyFill="1" applyBorder="1" applyAlignment="1">
      <alignment horizontal="center" vertical="center"/>
    </xf>
    <xf numFmtId="0" fontId="35" fillId="0" borderId="6" xfId="4" applyFont="1" applyFill="1" applyBorder="1" applyAlignment="1">
      <alignment horizontal="center" vertical="center"/>
    </xf>
    <xf numFmtId="0" fontId="35" fillId="0" borderId="5" xfId="4" applyFont="1" applyFill="1" applyBorder="1" applyAlignment="1">
      <alignment horizontal="center" vertical="center"/>
    </xf>
    <xf numFmtId="0" fontId="35" fillId="0" borderId="26" xfId="4" applyFont="1" applyFill="1" applyBorder="1" applyAlignment="1">
      <alignment horizontal="center" vertical="center"/>
    </xf>
    <xf numFmtId="0" fontId="27" fillId="0" borderId="0" xfId="0" applyFont="1" applyAlignment="1">
      <alignment vertical="center" wrapText="1"/>
    </xf>
    <xf numFmtId="182" fontId="27" fillId="6" borderId="12" xfId="0" applyNumberFormat="1" applyFont="1" applyFill="1" applyBorder="1" applyAlignment="1">
      <alignment horizontal="center" vertical="center"/>
    </xf>
    <xf numFmtId="182" fontId="27" fillId="6" borderId="64" xfId="0" applyNumberFormat="1" applyFont="1" applyFill="1" applyBorder="1" applyAlignment="1">
      <alignment horizontal="center" vertical="center"/>
    </xf>
    <xf numFmtId="0" fontId="27" fillId="0" borderId="12" xfId="0" applyFont="1" applyBorder="1" applyAlignment="1">
      <alignment horizontal="center" vertical="center" wrapText="1"/>
    </xf>
    <xf numFmtId="0" fontId="27" fillId="0" borderId="64"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9" xfId="0" applyFont="1" applyBorder="1" applyAlignment="1">
      <alignment vertical="center"/>
    </xf>
    <xf numFmtId="0" fontId="27" fillId="0" borderId="10" xfId="0" applyFont="1" applyBorder="1" applyAlignment="1">
      <alignment vertical="center"/>
    </xf>
    <xf numFmtId="0" fontId="27" fillId="0" borderId="11" xfId="0" applyFont="1" applyBorder="1" applyAlignment="1">
      <alignment vertical="center"/>
    </xf>
    <xf numFmtId="0" fontId="67" fillId="0" borderId="0" xfId="0" applyFont="1" applyAlignment="1">
      <alignment horizontal="center" vertical="top"/>
    </xf>
    <xf numFmtId="0" fontId="70" fillId="0" borderId="123" xfId="0" applyFont="1" applyBorder="1" applyAlignment="1">
      <alignment horizontal="center" vertical="center"/>
    </xf>
    <xf numFmtId="0" fontId="70" fillId="0" borderId="122" xfId="0" applyFont="1" applyBorder="1" applyAlignment="1">
      <alignment horizontal="center" vertical="center"/>
    </xf>
    <xf numFmtId="0" fontId="70" fillId="0" borderId="121" xfId="0" applyFont="1" applyBorder="1" applyAlignment="1">
      <alignment horizontal="center" vertical="center"/>
    </xf>
    <xf numFmtId="0" fontId="70" fillId="0" borderId="123" xfId="0" applyFont="1" applyBorder="1" applyAlignment="1">
      <alignment horizontal="justify" vertical="center"/>
    </xf>
    <xf numFmtId="0" fontId="70" fillId="0" borderId="122" xfId="0" applyFont="1" applyBorder="1" applyAlignment="1">
      <alignment horizontal="justify" vertical="center"/>
    </xf>
    <xf numFmtId="0" fontId="70" fillId="10" borderId="123" xfId="0" applyFont="1" applyFill="1" applyBorder="1" applyAlignment="1">
      <alignment horizontal="center" vertical="center"/>
    </xf>
    <xf numFmtId="0" fontId="70" fillId="10" borderId="122" xfId="0" applyFont="1" applyFill="1" applyBorder="1" applyAlignment="1">
      <alignment horizontal="center" vertical="center"/>
    </xf>
  </cellXfs>
  <cellStyles count="7">
    <cellStyle name="桁区切り" xfId="1" builtinId="6"/>
    <cellStyle name="桁区切り 2" xfId="5"/>
    <cellStyle name="桁区切り 3" xfId="6"/>
    <cellStyle name="標準" xfId="0" builtinId="0"/>
    <cellStyle name="標準 2" xfId="2"/>
    <cellStyle name="標準 3" xfId="3"/>
    <cellStyle name="標準 4"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408214</xdr:colOff>
      <xdr:row>7</xdr:row>
      <xdr:rowOff>326573</xdr:rowOff>
    </xdr:from>
    <xdr:to>
      <xdr:col>5</xdr:col>
      <xdr:colOff>462643</xdr:colOff>
      <xdr:row>14</xdr:row>
      <xdr:rowOff>258537</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333500" y="2326823"/>
          <a:ext cx="2476500" cy="3456214"/>
        </a:xfrm>
        <a:prstGeom prst="roundRect">
          <a:avLst/>
        </a:prstGeom>
        <a:solidFill>
          <a:schemeClr val="accent4">
            <a:lumMod val="20000"/>
            <a:lumOff val="80000"/>
          </a:schemeClr>
        </a:solidFill>
        <a:ln w="12700">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「提出年月日・番号」</a:t>
          </a:r>
          <a:endParaRPr kumimoji="1" lang="en-US" altLang="ja-JP" sz="1400">
            <a:solidFill>
              <a:schemeClr val="tx1"/>
            </a:solidFill>
          </a:endParaRPr>
        </a:p>
        <a:p>
          <a:pPr algn="ctr"/>
          <a:r>
            <a:rPr kumimoji="1" lang="ja-JP" altLang="en-US" sz="1400">
              <a:solidFill>
                <a:schemeClr val="tx1"/>
              </a:solidFill>
            </a:rPr>
            <a:t>「交付申請年月日・番号」</a:t>
          </a:r>
          <a:endParaRPr kumimoji="1" lang="en-US" altLang="ja-JP" sz="1400">
            <a:solidFill>
              <a:schemeClr val="tx1"/>
            </a:solidFill>
          </a:endParaRPr>
        </a:p>
        <a:p>
          <a:pPr algn="ctr"/>
          <a:r>
            <a:rPr kumimoji="1" lang="ja-JP" altLang="en-US" sz="1400">
              <a:solidFill>
                <a:schemeClr val="tx1"/>
              </a:solidFill>
            </a:rPr>
            <a:t>欄は記載不要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37042</xdr:colOff>
      <xdr:row>51</xdr:row>
      <xdr:rowOff>0</xdr:rowOff>
    </xdr:from>
    <xdr:to>
      <xdr:col>15</xdr:col>
      <xdr:colOff>238125</xdr:colOff>
      <xdr:row>57</xdr:row>
      <xdr:rowOff>238125</xdr:rowOff>
    </xdr:to>
    <xdr:sp macro="" textlink="">
      <xdr:nvSpPr>
        <xdr:cNvPr id="2" name="右中かっこ 1">
          <a:extLst>
            <a:ext uri="{FF2B5EF4-FFF2-40B4-BE49-F238E27FC236}">
              <a16:creationId xmlns:a16="http://schemas.microsoft.com/office/drawing/2014/main" id="{00000000-0008-0000-0F00-000002000000}"/>
            </a:ext>
          </a:extLst>
        </xdr:cNvPr>
        <xdr:cNvSpPr/>
      </xdr:nvSpPr>
      <xdr:spPr>
        <a:xfrm>
          <a:off x="9314392" y="8680449"/>
          <a:ext cx="201083" cy="2273301"/>
        </a:xfrm>
        <a:prstGeom prst="righ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7854F2A6-5727-4E0F-BA44-4642867B517E}"/>
            </a:ext>
          </a:extLst>
        </xdr:cNvPr>
        <xdr:cNvSpPr/>
      </xdr:nvSpPr>
      <xdr:spPr>
        <a:xfrm>
          <a:off x="8515871" y="1978025"/>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3131343</xdr:colOff>
      <xdr:row>11</xdr:row>
      <xdr:rowOff>119063</xdr:rowOff>
    </xdr:from>
    <xdr:to>
      <xdr:col>4</xdr:col>
      <xdr:colOff>392907</xdr:colOff>
      <xdr:row>20</xdr:row>
      <xdr:rowOff>11906</xdr:rowOff>
    </xdr:to>
    <xdr:sp macro="" textlink="">
      <xdr:nvSpPr>
        <xdr:cNvPr id="2" name="角丸四角形 1">
          <a:extLst>
            <a:ext uri="{FF2B5EF4-FFF2-40B4-BE49-F238E27FC236}">
              <a16:creationId xmlns:a16="http://schemas.microsoft.com/office/drawing/2014/main" id="{00000000-0008-0000-1800-000002000000}"/>
            </a:ext>
          </a:extLst>
        </xdr:cNvPr>
        <xdr:cNvSpPr/>
      </xdr:nvSpPr>
      <xdr:spPr>
        <a:xfrm>
          <a:off x="3821906" y="2643188"/>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48\disk1\&#9734;&#20316;&#26989;&#29992;&#12501;&#12457;&#12523;&#12480;\03_&#27770;&#31639;&#31532;&#19968;&#20418;\00%20%20%20&#22519;&#34892;&#38306;&#20418;\12&#12288;&#20132;&#20184;&#27770;&#23450;&#12539;&#30906;&#23450;&#31561;\&#20196;&#21644;&#65301;&#24180;&#24230;\&#21307;&#30274;&#26045;&#35373;&#31561;&#26045;&#35373;&#25972;&#20633;&#36027;&#35036;&#21161;&#37329;\01_&#22519;&#34892;\01_&#20869;&#31034;\1&#22238;&#30446;&#65288;R4&#35036;&#27491;&#20998;&#65289;\01&#8215;&#20107;&#26989;&#35336;&#30011;&#26360;\01_&#21271;&#28023;&#36947;&#9675;&#30003;&#35531;&#12354;&#12426;\&#26368;&#32066;&#29256;\&#21402;&#27810;&#37096;&#30010;&#20107;&#26989;&#36027;&#20869;&#35379;&#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事業費内訳書"/>
      <sheetName val="12-1 スプリンクラー（総括表）見直し前"/>
      <sheetName val="12-2スプリンクラー（個別計画書）見直し前"/>
      <sheetName val="管理用（このシートは削除しないでください）"/>
    </sheetNames>
    <sheetDataSet>
      <sheetData sheetId="0"/>
      <sheetData sheetId="1" refreshError="1"/>
      <sheetData sheetId="2" refreshError="1"/>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4.xml"/><Relationship Id="rId1" Type="http://schemas.openxmlformats.org/officeDocument/2006/relationships/printerSettings" Target="../printerSettings/printerSettings15.bin"/><Relationship Id="rId4" Type="http://schemas.openxmlformats.org/officeDocument/2006/relationships/comments" Target="../comments14.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5.xml"/><Relationship Id="rId1" Type="http://schemas.openxmlformats.org/officeDocument/2006/relationships/printerSettings" Target="../printerSettings/printerSettings16.bin"/><Relationship Id="rId4" Type="http://schemas.openxmlformats.org/officeDocument/2006/relationships/comments" Target="../comments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43"/>
  <sheetViews>
    <sheetView showGridLines="0" view="pageBreakPreview" zoomScale="70" zoomScaleNormal="75" zoomScaleSheetLayoutView="70" workbookViewId="0">
      <selection activeCell="I9" sqref="I9"/>
    </sheetView>
  </sheetViews>
  <sheetFormatPr defaultColWidth="9" defaultRowHeight="13.5" outlineLevelCol="1"/>
  <cols>
    <col min="1" max="1" width="3.25" style="64" customWidth="1"/>
    <col min="2" max="2" width="9" style="64"/>
    <col min="3" max="3" width="9.125" style="63" hidden="1" customWidth="1" outlineLevel="1"/>
    <col min="4" max="4" width="13.625" style="64" hidden="1" customWidth="1" outlineLevel="1"/>
    <col min="5" max="5" width="9.125" style="64" hidden="1" customWidth="1" outlineLevel="1"/>
    <col min="6" max="6" width="13.625" style="64" hidden="1" customWidth="1" outlineLevel="1"/>
    <col min="7" max="7" width="13.625" style="64" customWidth="1" collapsed="1"/>
    <col min="8" max="8" width="11.875" style="63" customWidth="1"/>
    <col min="9" max="9" width="9.5" style="63" customWidth="1"/>
    <col min="10" max="10" width="16.625" style="64" customWidth="1"/>
    <col min="11" max="11" width="12.125" style="64" customWidth="1"/>
    <col min="12" max="12" width="12.625" style="64" customWidth="1"/>
    <col min="13" max="13" width="8.625" style="64" customWidth="1"/>
    <col min="14" max="14" width="12.625" style="64" customWidth="1"/>
    <col min="15" max="15" width="9.625" style="64" customWidth="1"/>
    <col min="16" max="16" width="8.625" style="64" customWidth="1"/>
    <col min="17" max="17" width="12.625" style="64" customWidth="1"/>
    <col min="18" max="18" width="9.625" style="64" customWidth="1"/>
    <col min="19" max="19" width="8.625" style="64" customWidth="1"/>
    <col min="20" max="21" width="12.625" style="64" customWidth="1"/>
    <col min="22" max="22" width="13.25" style="64" customWidth="1"/>
    <col min="23" max="24" width="12.625" style="64" customWidth="1"/>
    <col min="25" max="28" width="12.625" style="64" hidden="1" customWidth="1" outlineLevel="1"/>
    <col min="29" max="29" width="9" style="64" hidden="1" customWidth="1" outlineLevel="1"/>
    <col min="30" max="30" width="13.125" style="64" hidden="1" customWidth="1" outlineLevel="1"/>
    <col min="31" max="31" width="12.625" style="64" customWidth="1" collapsed="1"/>
    <col min="32" max="16384" width="9" style="64"/>
  </cols>
  <sheetData>
    <row r="1" spans="1:37" ht="18.75" customHeight="1">
      <c r="A1" s="62"/>
      <c r="B1" s="331" t="s">
        <v>610</v>
      </c>
    </row>
    <row r="2" spans="1:37">
      <c r="A2" s="62"/>
      <c r="B2" s="1"/>
    </row>
    <row r="3" spans="1:37" s="2" customFormat="1" ht="27.75" customHeight="1">
      <c r="B3" s="72" t="s">
        <v>733</v>
      </c>
      <c r="C3" s="53"/>
      <c r="D3" s="54"/>
      <c r="E3" s="55"/>
      <c r="F3" s="55"/>
      <c r="G3" s="54"/>
      <c r="H3" s="56"/>
      <c r="I3" s="56"/>
      <c r="J3" s="55"/>
      <c r="K3" s="55"/>
      <c r="L3" s="55"/>
      <c r="M3" s="55"/>
      <c r="N3" s="55"/>
      <c r="O3" s="55"/>
      <c r="P3" s="55"/>
      <c r="Q3" s="55"/>
      <c r="R3" s="55"/>
      <c r="S3" s="55"/>
      <c r="T3" s="55"/>
      <c r="U3" s="55"/>
      <c r="V3" s="55"/>
      <c r="W3" s="55"/>
      <c r="X3" s="55"/>
      <c r="Y3" s="55"/>
      <c r="Z3" s="55"/>
      <c r="AA3" s="57"/>
      <c r="AB3" s="58"/>
      <c r="AC3" s="59"/>
      <c r="AD3" s="59"/>
      <c r="AE3" s="59"/>
    </row>
    <row r="4" spans="1:37" s="3" customFormat="1" ht="14.1" customHeight="1">
      <c r="A4" s="3" t="s">
        <v>0</v>
      </c>
      <c r="B4" s="4"/>
      <c r="C4" s="5"/>
      <c r="D4" s="6"/>
      <c r="E4" s="7"/>
      <c r="F4" s="8"/>
      <c r="G4" s="4"/>
      <c r="H4" s="9"/>
      <c r="I4" s="9"/>
      <c r="J4" s="10"/>
      <c r="K4" s="11"/>
      <c r="L4" s="65" t="s">
        <v>1</v>
      </c>
      <c r="M4" s="65" t="s">
        <v>2</v>
      </c>
      <c r="N4" s="65" t="s">
        <v>3</v>
      </c>
      <c r="O4" s="66"/>
      <c r="P4" s="67"/>
      <c r="Q4" s="67" t="s">
        <v>4</v>
      </c>
      <c r="R4" s="66"/>
      <c r="S4" s="67"/>
      <c r="T4" s="67" t="s">
        <v>5</v>
      </c>
      <c r="U4" s="65" t="s">
        <v>6</v>
      </c>
      <c r="V4" s="65" t="s">
        <v>7</v>
      </c>
      <c r="W4" s="65" t="s">
        <v>8</v>
      </c>
      <c r="X4" s="65" t="s">
        <v>9</v>
      </c>
      <c r="Y4" s="68" t="s">
        <v>10</v>
      </c>
      <c r="Z4" s="65" t="s">
        <v>11</v>
      </c>
      <c r="AA4" s="65" t="s">
        <v>12</v>
      </c>
      <c r="AB4" s="65" t="s">
        <v>13</v>
      </c>
      <c r="AC4" s="12"/>
      <c r="AD4" s="13"/>
      <c r="AE4" s="10"/>
    </row>
    <row r="5" spans="1:37" s="3" customFormat="1" ht="50.1" customHeight="1">
      <c r="A5" s="48" t="s">
        <v>14</v>
      </c>
      <c r="B5" s="14" t="s">
        <v>15</v>
      </c>
      <c r="C5" s="620" t="s">
        <v>39</v>
      </c>
      <c r="D5" s="621"/>
      <c r="E5" s="622" t="s">
        <v>16</v>
      </c>
      <c r="F5" s="623"/>
      <c r="G5" s="15" t="s">
        <v>17</v>
      </c>
      <c r="H5" s="16" t="s">
        <v>629</v>
      </c>
      <c r="I5" s="49" t="s">
        <v>40</v>
      </c>
      <c r="J5" s="16" t="s">
        <v>18</v>
      </c>
      <c r="K5" s="17" t="s">
        <v>41</v>
      </c>
      <c r="L5" s="18" t="s">
        <v>19</v>
      </c>
      <c r="M5" s="19" t="s">
        <v>20</v>
      </c>
      <c r="N5" s="18" t="s">
        <v>21</v>
      </c>
      <c r="O5" s="624" t="s">
        <v>22</v>
      </c>
      <c r="P5" s="625"/>
      <c r="Q5" s="626"/>
      <c r="R5" s="624" t="s">
        <v>23</v>
      </c>
      <c r="S5" s="625"/>
      <c r="T5" s="626"/>
      <c r="U5" s="18" t="s">
        <v>42</v>
      </c>
      <c r="V5" s="19" t="s">
        <v>24</v>
      </c>
      <c r="W5" s="19" t="s">
        <v>25</v>
      </c>
      <c r="X5" s="19" t="s">
        <v>26</v>
      </c>
      <c r="Y5" s="49" t="s">
        <v>27</v>
      </c>
      <c r="Z5" s="19" t="s">
        <v>28</v>
      </c>
      <c r="AA5" s="19" t="s">
        <v>29</v>
      </c>
      <c r="AB5" s="19" t="s">
        <v>30</v>
      </c>
      <c r="AC5" s="20" t="s">
        <v>31</v>
      </c>
      <c r="AD5" s="21"/>
      <c r="AE5" s="16" t="s">
        <v>32</v>
      </c>
    </row>
    <row r="6" spans="1:37" s="22" customFormat="1" ht="14.1" customHeight="1">
      <c r="B6" s="23"/>
      <c r="C6" s="24"/>
      <c r="D6" s="25"/>
      <c r="E6" s="24"/>
      <c r="F6" s="25"/>
      <c r="G6" s="24"/>
      <c r="H6" s="26"/>
      <c r="I6" s="28"/>
      <c r="J6" s="27"/>
      <c r="K6" s="28"/>
      <c r="L6" s="27"/>
      <c r="M6" s="27"/>
      <c r="N6" s="29"/>
      <c r="O6" s="61" t="s">
        <v>33</v>
      </c>
      <c r="P6" s="61" t="s">
        <v>34</v>
      </c>
      <c r="Q6" s="61" t="s">
        <v>35</v>
      </c>
      <c r="R6" s="61" t="s">
        <v>33</v>
      </c>
      <c r="S6" s="61" t="s">
        <v>34</v>
      </c>
      <c r="T6" s="61" t="s">
        <v>35</v>
      </c>
      <c r="U6" s="27"/>
      <c r="V6" s="27"/>
      <c r="W6" s="27"/>
      <c r="X6" s="27"/>
      <c r="Y6" s="50"/>
      <c r="Z6" s="27"/>
      <c r="AA6" s="27"/>
      <c r="AB6" s="69"/>
      <c r="AC6" s="28"/>
      <c r="AD6" s="30"/>
      <c r="AE6" s="70" t="s">
        <v>36</v>
      </c>
    </row>
    <row r="7" spans="1:37" s="31" customFormat="1" ht="19.5" customHeight="1">
      <c r="B7" s="32"/>
      <c r="C7" s="33"/>
      <c r="D7" s="33"/>
      <c r="E7" s="33"/>
      <c r="F7" s="33"/>
      <c r="G7" s="33"/>
      <c r="H7" s="34"/>
      <c r="I7" s="34"/>
      <c r="J7" s="35"/>
      <c r="K7" s="36"/>
      <c r="L7" s="37" t="s">
        <v>37</v>
      </c>
      <c r="M7" s="37" t="s">
        <v>37</v>
      </c>
      <c r="N7" s="37" t="s">
        <v>37</v>
      </c>
      <c r="O7" s="37" t="s">
        <v>38</v>
      </c>
      <c r="P7" s="37" t="s">
        <v>37</v>
      </c>
      <c r="Q7" s="37" t="s">
        <v>37</v>
      </c>
      <c r="R7" s="37" t="s">
        <v>618</v>
      </c>
      <c r="S7" s="37" t="s">
        <v>37</v>
      </c>
      <c r="T7" s="37" t="s">
        <v>37</v>
      </c>
      <c r="U7" s="37" t="s">
        <v>37</v>
      </c>
      <c r="V7" s="37" t="s">
        <v>37</v>
      </c>
      <c r="W7" s="37" t="s">
        <v>37</v>
      </c>
      <c r="X7" s="37" t="s">
        <v>37</v>
      </c>
      <c r="Y7" s="51" t="s">
        <v>37</v>
      </c>
      <c r="Z7" s="37" t="s">
        <v>37</v>
      </c>
      <c r="AA7" s="37" t="s">
        <v>37</v>
      </c>
      <c r="AB7" s="37" t="s">
        <v>37</v>
      </c>
      <c r="AC7" s="38"/>
      <c r="AD7" s="39"/>
      <c r="AE7" s="60"/>
    </row>
    <row r="8" spans="1:37" s="40" customFormat="1" ht="39.75" customHeight="1">
      <c r="B8" s="41"/>
      <c r="C8" s="43"/>
      <c r="D8" s="41"/>
      <c r="E8" s="43"/>
      <c r="F8" s="47"/>
      <c r="G8" s="41"/>
      <c r="H8" s="432"/>
      <c r="I8" s="433"/>
      <c r="J8" s="434"/>
      <c r="K8" s="435"/>
      <c r="L8" s="402"/>
      <c r="M8" s="402"/>
      <c r="N8" s="402" t="str">
        <f>IF(L8="","",L8-M8)</f>
        <v/>
      </c>
      <c r="O8" s="436"/>
      <c r="P8" s="402" t="str">
        <f>IF(Q8="","",IF(O8="","",Q8/O8))</f>
        <v/>
      </c>
      <c r="Q8" s="402"/>
      <c r="R8" s="436"/>
      <c r="S8" s="402"/>
      <c r="T8" s="402" t="str">
        <f>IF(S8="","",IF(R8="","",R8*S8))</f>
        <v/>
      </c>
      <c r="U8" s="403" t="str">
        <f>IF(T8="","",IF(Q8&gt;T8,T8,Q8))</f>
        <v/>
      </c>
      <c r="V8" s="523"/>
      <c r="W8" s="431" t="str">
        <f>IF(L8="","",IF(V8="-",MIN(N8,U8),IF(AG8="a",MIN(N8,U8,V8),IF(AG8="b",MIN(MIN(N8,U8)*AH8),V8))))</f>
        <v/>
      </c>
      <c r="X8" s="403" t="str">
        <f>IF(L8="","",ROUNDDOWN(IF(L8="","",IF(AI8="B",W8,IF(V8="-",W8*AJ8,W8*AK8))),-3))</f>
        <v/>
      </c>
      <c r="Y8" s="52"/>
      <c r="Z8" s="44"/>
      <c r="AA8" s="52"/>
      <c r="AB8" s="52"/>
      <c r="AC8" s="45"/>
      <c r="AD8" s="46"/>
      <c r="AE8" s="45"/>
      <c r="AG8" s="40" t="e">
        <f>VLOOKUP(H8,'管理用（このシートは削除しないでください）'!$H$25:$M$38,2,FALSE)</f>
        <v>#N/A</v>
      </c>
      <c r="AH8" s="422" t="e">
        <f>VLOOKUP(H8,'管理用（このシートは削除しないでください）'!$H$25:$M$38,3,FALSE)</f>
        <v>#N/A</v>
      </c>
      <c r="AI8" s="40" t="e">
        <f>VLOOKUP(H8,'管理用（このシートは削除しないでください）'!$H$25:$M$38,4,FALSE)</f>
        <v>#N/A</v>
      </c>
      <c r="AJ8" s="422" t="e">
        <f>VLOOKUP(H8,'管理用（このシートは削除しないでください）'!$H$25:$M$38,5,FALSE)</f>
        <v>#N/A</v>
      </c>
      <c r="AK8" s="422" t="e">
        <f>VLOOKUP(H8,'管理用（このシートは削除しないでください）'!$H$25:$M$38,6,FALSE)</f>
        <v>#N/A</v>
      </c>
    </row>
    <row r="9" spans="1:37" s="40" customFormat="1" ht="39.75" customHeight="1">
      <c r="B9" s="41"/>
      <c r="C9" s="43"/>
      <c r="D9" s="41"/>
      <c r="E9" s="43"/>
      <c r="F9" s="47"/>
      <c r="G9" s="41"/>
      <c r="H9" s="432"/>
      <c r="I9" s="433"/>
      <c r="J9" s="434"/>
      <c r="K9" s="435"/>
      <c r="L9" s="402"/>
      <c r="M9" s="402"/>
      <c r="N9" s="402" t="str">
        <f t="shared" ref="N9:N15" si="0">IF(L9="","",L9-M9)</f>
        <v/>
      </c>
      <c r="O9" s="436"/>
      <c r="P9" s="402" t="str">
        <f t="shared" ref="P9:P15" si="1">IF(Q9="","",IF(O9="","",Q9/O9))</f>
        <v/>
      </c>
      <c r="Q9" s="402"/>
      <c r="R9" s="436"/>
      <c r="S9" s="402"/>
      <c r="T9" s="402" t="str">
        <f t="shared" ref="T9:T15" si="2">IF(S9="","",IF(R9="","",R9*S9))</f>
        <v/>
      </c>
      <c r="U9" s="402" t="str">
        <f t="shared" ref="U9:U15" si="3">IF(T9="","",IF(Q9&gt;T9,T9,Q9))</f>
        <v/>
      </c>
      <c r="V9" s="403"/>
      <c r="W9" s="431" t="str">
        <f t="shared" ref="W9:W27" si="4">IF(L9="","",IF(V9="-",MIN(N9,U9),IF(AG9="a",MIN(N9,U9,V9),IF(AG9="b",MIN(MIN(N9,U9)*AH9),V9))))</f>
        <v/>
      </c>
      <c r="X9" s="403" t="str">
        <f t="shared" ref="X9:X27" si="5">IF(L9="","",ROUNDDOWN(IF(L9="","",IF(AI9="B",W9,IF(V9="-",W9*AJ9,W9*AK9))),-3))</f>
        <v/>
      </c>
      <c r="Y9" s="52"/>
      <c r="Z9" s="44"/>
      <c r="AA9" s="52"/>
      <c r="AB9" s="52"/>
      <c r="AC9" s="45"/>
      <c r="AD9" s="46"/>
      <c r="AE9" s="45"/>
      <c r="AG9" s="40" t="e">
        <f>VLOOKUP(H9,'管理用（このシートは削除しないでください）'!$H$25:$M$38,2,FALSE)</f>
        <v>#N/A</v>
      </c>
      <c r="AH9" s="422" t="e">
        <f>VLOOKUP(H9,'管理用（このシートは削除しないでください）'!$H$25:$M$38,3,FALSE)</f>
        <v>#N/A</v>
      </c>
      <c r="AI9" s="40" t="e">
        <f>VLOOKUP(H9,'管理用（このシートは削除しないでください）'!$H$25:$M$38,4,FALSE)</f>
        <v>#N/A</v>
      </c>
      <c r="AJ9" s="422" t="e">
        <f>VLOOKUP(H9,'管理用（このシートは削除しないでください）'!$H$25:$M$38,5,FALSE)</f>
        <v>#N/A</v>
      </c>
      <c r="AK9" s="422" t="e">
        <f>VLOOKUP(H9,'管理用（このシートは削除しないでください）'!$H$25:$M$38,6,FALSE)</f>
        <v>#N/A</v>
      </c>
    </row>
    <row r="10" spans="1:37" s="40" customFormat="1" ht="39.75" customHeight="1">
      <c r="B10" s="41"/>
      <c r="C10" s="42"/>
      <c r="D10" s="41"/>
      <c r="E10" s="43"/>
      <c r="F10" s="41"/>
      <c r="G10" s="41"/>
      <c r="H10" s="432"/>
      <c r="I10" s="433"/>
      <c r="J10" s="434"/>
      <c r="K10" s="435"/>
      <c r="L10" s="402"/>
      <c r="M10" s="402"/>
      <c r="N10" s="402" t="str">
        <f t="shared" si="0"/>
        <v/>
      </c>
      <c r="O10" s="436"/>
      <c r="P10" s="402" t="str">
        <f t="shared" si="1"/>
        <v/>
      </c>
      <c r="Q10" s="402"/>
      <c r="R10" s="436"/>
      <c r="S10" s="402"/>
      <c r="T10" s="402" t="str">
        <f t="shared" si="2"/>
        <v/>
      </c>
      <c r="U10" s="403" t="str">
        <f t="shared" si="3"/>
        <v/>
      </c>
      <c r="V10" s="403"/>
      <c r="W10" s="431" t="str">
        <f t="shared" si="4"/>
        <v/>
      </c>
      <c r="X10" s="403" t="str">
        <f t="shared" si="5"/>
        <v/>
      </c>
      <c r="Y10" s="52"/>
      <c r="Z10" s="44"/>
      <c r="AA10" s="52"/>
      <c r="AB10" s="52"/>
      <c r="AC10" s="45"/>
      <c r="AD10" s="46"/>
      <c r="AE10" s="45"/>
      <c r="AG10" s="40" t="e">
        <f>VLOOKUP(H10,'管理用（このシートは削除しないでください）'!$H$25:$M$38,2,FALSE)</f>
        <v>#N/A</v>
      </c>
      <c r="AH10" s="422" t="e">
        <f>VLOOKUP(H10,'管理用（このシートは削除しないでください）'!$H$25:$M$38,3,FALSE)</f>
        <v>#N/A</v>
      </c>
      <c r="AI10" s="40" t="e">
        <f>VLOOKUP(H10,'管理用（このシートは削除しないでください）'!$H$25:$M$38,4,FALSE)</f>
        <v>#N/A</v>
      </c>
      <c r="AJ10" s="422" t="e">
        <f>VLOOKUP(H10,'管理用（このシートは削除しないでください）'!$H$25:$M$38,5,FALSE)</f>
        <v>#N/A</v>
      </c>
      <c r="AK10" s="422" t="e">
        <f>VLOOKUP(H10,'管理用（このシートは削除しないでください）'!$H$25:$M$38,6,FALSE)</f>
        <v>#N/A</v>
      </c>
    </row>
    <row r="11" spans="1:37" s="40" customFormat="1" ht="39.75" customHeight="1">
      <c r="B11" s="41"/>
      <c r="C11" s="43"/>
      <c r="D11" s="41"/>
      <c r="E11" s="43"/>
      <c r="F11" s="41"/>
      <c r="G11" s="41"/>
      <c r="H11" s="432"/>
      <c r="I11" s="433"/>
      <c r="J11" s="434"/>
      <c r="K11" s="435"/>
      <c r="L11" s="402"/>
      <c r="M11" s="402"/>
      <c r="N11" s="402" t="str">
        <f t="shared" si="0"/>
        <v/>
      </c>
      <c r="O11" s="436"/>
      <c r="P11" s="402" t="str">
        <f t="shared" si="1"/>
        <v/>
      </c>
      <c r="Q11" s="402"/>
      <c r="R11" s="436"/>
      <c r="S11" s="402"/>
      <c r="T11" s="402" t="str">
        <f t="shared" si="2"/>
        <v/>
      </c>
      <c r="U11" s="403" t="str">
        <f t="shared" si="3"/>
        <v/>
      </c>
      <c r="V11" s="403"/>
      <c r="W11" s="431" t="str">
        <f t="shared" si="4"/>
        <v/>
      </c>
      <c r="X11" s="403" t="str">
        <f t="shared" si="5"/>
        <v/>
      </c>
      <c r="Y11" s="52"/>
      <c r="Z11" s="44"/>
      <c r="AA11" s="52"/>
      <c r="AB11" s="52"/>
      <c r="AC11" s="45"/>
      <c r="AD11" s="46"/>
      <c r="AE11" s="45"/>
      <c r="AG11" s="40" t="e">
        <f>VLOOKUP(H11,'管理用（このシートは削除しないでください）'!$H$25:$M$38,2,FALSE)</f>
        <v>#N/A</v>
      </c>
      <c r="AH11" s="422" t="e">
        <f>VLOOKUP(H11,'管理用（このシートは削除しないでください）'!$H$25:$M$38,3,FALSE)</f>
        <v>#N/A</v>
      </c>
      <c r="AI11" s="40" t="e">
        <f>VLOOKUP(H11,'管理用（このシートは削除しないでください）'!$H$25:$M$38,4,FALSE)</f>
        <v>#N/A</v>
      </c>
      <c r="AJ11" s="422" t="e">
        <f>VLOOKUP(H11,'管理用（このシートは削除しないでください）'!$H$25:$M$38,5,FALSE)</f>
        <v>#N/A</v>
      </c>
      <c r="AK11" s="422" t="e">
        <f>VLOOKUP(H11,'管理用（このシートは削除しないでください）'!$H$25:$M$38,6,FALSE)</f>
        <v>#N/A</v>
      </c>
    </row>
    <row r="12" spans="1:37" s="40" customFormat="1" ht="39.75" customHeight="1">
      <c r="B12" s="41"/>
      <c r="C12" s="43"/>
      <c r="D12" s="41"/>
      <c r="E12" s="43"/>
      <c r="F12" s="47"/>
      <c r="G12" s="41"/>
      <c r="H12" s="432"/>
      <c r="I12" s="433"/>
      <c r="J12" s="434"/>
      <c r="K12" s="435"/>
      <c r="L12" s="402"/>
      <c r="M12" s="402"/>
      <c r="N12" s="402" t="str">
        <f t="shared" si="0"/>
        <v/>
      </c>
      <c r="O12" s="436"/>
      <c r="P12" s="402" t="str">
        <f t="shared" si="1"/>
        <v/>
      </c>
      <c r="Q12" s="402"/>
      <c r="R12" s="436"/>
      <c r="S12" s="402"/>
      <c r="T12" s="402" t="str">
        <f t="shared" si="2"/>
        <v/>
      </c>
      <c r="U12" s="403" t="str">
        <f t="shared" si="3"/>
        <v/>
      </c>
      <c r="V12" s="403"/>
      <c r="W12" s="431" t="str">
        <f t="shared" si="4"/>
        <v/>
      </c>
      <c r="X12" s="403" t="str">
        <f t="shared" si="5"/>
        <v/>
      </c>
      <c r="Y12" s="52"/>
      <c r="Z12" s="44"/>
      <c r="AA12" s="71"/>
      <c r="AB12" s="52"/>
      <c r="AC12" s="45"/>
      <c r="AD12" s="46"/>
      <c r="AE12" s="45"/>
      <c r="AG12" s="40" t="e">
        <f>VLOOKUP(H12,'管理用（このシートは削除しないでください）'!$H$25:$M$38,2,FALSE)</f>
        <v>#N/A</v>
      </c>
      <c r="AH12" s="422" t="e">
        <f>VLOOKUP(H12,'管理用（このシートは削除しないでください）'!$H$25:$M$38,3,FALSE)</f>
        <v>#N/A</v>
      </c>
      <c r="AI12" s="40" t="e">
        <f>VLOOKUP(H12,'管理用（このシートは削除しないでください）'!$H$25:$M$38,4,FALSE)</f>
        <v>#N/A</v>
      </c>
      <c r="AJ12" s="422" t="e">
        <f>VLOOKUP(H12,'管理用（このシートは削除しないでください）'!$H$25:$M$38,5,FALSE)</f>
        <v>#N/A</v>
      </c>
      <c r="AK12" s="422" t="e">
        <f>VLOOKUP(H12,'管理用（このシートは削除しないでください）'!$H$25:$M$38,6,FALSE)</f>
        <v>#N/A</v>
      </c>
    </row>
    <row r="13" spans="1:37" s="40" customFormat="1" ht="39.75" customHeight="1">
      <c r="B13" s="41"/>
      <c r="C13" s="43"/>
      <c r="D13" s="41"/>
      <c r="E13" s="43"/>
      <c r="F13" s="41"/>
      <c r="G13" s="41"/>
      <c r="H13" s="432"/>
      <c r="I13" s="433"/>
      <c r="J13" s="434"/>
      <c r="K13" s="435"/>
      <c r="L13" s="402"/>
      <c r="M13" s="402"/>
      <c r="N13" s="402" t="str">
        <f t="shared" si="0"/>
        <v/>
      </c>
      <c r="O13" s="436"/>
      <c r="P13" s="402" t="str">
        <f t="shared" si="1"/>
        <v/>
      </c>
      <c r="Q13" s="402"/>
      <c r="R13" s="436"/>
      <c r="S13" s="402"/>
      <c r="T13" s="402" t="str">
        <f t="shared" si="2"/>
        <v/>
      </c>
      <c r="U13" s="403" t="str">
        <f t="shared" si="3"/>
        <v/>
      </c>
      <c r="V13" s="403"/>
      <c r="W13" s="431" t="str">
        <f t="shared" si="4"/>
        <v/>
      </c>
      <c r="X13" s="403" t="str">
        <f t="shared" si="5"/>
        <v/>
      </c>
      <c r="Y13" s="52"/>
      <c r="Z13" s="44"/>
      <c r="AA13" s="52"/>
      <c r="AB13" s="52"/>
      <c r="AC13" s="45"/>
      <c r="AD13" s="46"/>
      <c r="AE13" s="45"/>
      <c r="AG13" s="40" t="e">
        <f>VLOOKUP(H13,'管理用（このシートは削除しないでください）'!$H$25:$M$38,2,FALSE)</f>
        <v>#N/A</v>
      </c>
      <c r="AH13" s="422" t="e">
        <f>VLOOKUP(H13,'管理用（このシートは削除しないでください）'!$H$25:$M$38,3,FALSE)</f>
        <v>#N/A</v>
      </c>
      <c r="AI13" s="40" t="e">
        <f>VLOOKUP(H13,'管理用（このシートは削除しないでください）'!$H$25:$M$38,4,FALSE)</f>
        <v>#N/A</v>
      </c>
      <c r="AJ13" s="422" t="e">
        <f>VLOOKUP(H13,'管理用（このシートは削除しないでください）'!$H$25:$M$38,5,FALSE)</f>
        <v>#N/A</v>
      </c>
      <c r="AK13" s="422" t="e">
        <f>VLOOKUP(H13,'管理用（このシートは削除しないでください）'!$H$25:$M$38,6,FALSE)</f>
        <v>#N/A</v>
      </c>
    </row>
    <row r="14" spans="1:37" s="40" customFormat="1" ht="39.75" customHeight="1">
      <c r="B14" s="41"/>
      <c r="C14" s="43"/>
      <c r="D14" s="41"/>
      <c r="E14" s="43"/>
      <c r="F14" s="47"/>
      <c r="G14" s="41"/>
      <c r="H14" s="432"/>
      <c r="I14" s="433"/>
      <c r="J14" s="434"/>
      <c r="K14" s="435"/>
      <c r="L14" s="402"/>
      <c r="M14" s="402"/>
      <c r="N14" s="402" t="str">
        <f t="shared" si="0"/>
        <v/>
      </c>
      <c r="O14" s="436"/>
      <c r="P14" s="402" t="str">
        <f t="shared" si="1"/>
        <v/>
      </c>
      <c r="Q14" s="402"/>
      <c r="R14" s="436"/>
      <c r="S14" s="402"/>
      <c r="T14" s="402" t="str">
        <f t="shared" si="2"/>
        <v/>
      </c>
      <c r="U14" s="403" t="str">
        <f t="shared" si="3"/>
        <v/>
      </c>
      <c r="V14" s="403"/>
      <c r="W14" s="431" t="str">
        <f t="shared" si="4"/>
        <v/>
      </c>
      <c r="X14" s="403" t="str">
        <f t="shared" si="5"/>
        <v/>
      </c>
      <c r="Y14" s="52"/>
      <c r="Z14" s="44"/>
      <c r="AA14" s="52"/>
      <c r="AB14" s="52"/>
      <c r="AC14" s="45"/>
      <c r="AD14" s="46"/>
      <c r="AE14" s="45"/>
      <c r="AG14" s="40" t="e">
        <f>VLOOKUP(H14,'管理用（このシートは削除しないでください）'!$H$25:$M$38,2,FALSE)</f>
        <v>#N/A</v>
      </c>
      <c r="AH14" s="422" t="e">
        <f>VLOOKUP(H14,'管理用（このシートは削除しないでください）'!$H$25:$M$38,3,FALSE)</f>
        <v>#N/A</v>
      </c>
      <c r="AI14" s="40" t="e">
        <f>VLOOKUP(H14,'管理用（このシートは削除しないでください）'!$H$25:$M$38,4,FALSE)</f>
        <v>#N/A</v>
      </c>
      <c r="AJ14" s="422" t="e">
        <f>VLOOKUP(H14,'管理用（このシートは削除しないでください）'!$H$25:$M$38,5,FALSE)</f>
        <v>#N/A</v>
      </c>
      <c r="AK14" s="422" t="e">
        <f>VLOOKUP(H14,'管理用（このシートは削除しないでください）'!$H$25:$M$38,6,FALSE)</f>
        <v>#N/A</v>
      </c>
    </row>
    <row r="15" spans="1:37" s="40" customFormat="1" ht="39.75" hidden="1" customHeight="1">
      <c r="B15" s="41"/>
      <c r="C15" s="43"/>
      <c r="D15" s="41"/>
      <c r="E15" s="524"/>
      <c r="F15" s="525"/>
      <c r="G15" s="41"/>
      <c r="H15" s="432"/>
      <c r="I15" s="433"/>
      <c r="J15" s="434"/>
      <c r="K15" s="435"/>
      <c r="L15" s="402"/>
      <c r="M15" s="402"/>
      <c r="N15" s="402" t="str">
        <f t="shared" si="0"/>
        <v/>
      </c>
      <c r="O15" s="436"/>
      <c r="P15" s="402" t="str">
        <f t="shared" si="1"/>
        <v/>
      </c>
      <c r="Q15" s="402"/>
      <c r="R15" s="436"/>
      <c r="S15" s="402"/>
      <c r="T15" s="402" t="str">
        <f t="shared" si="2"/>
        <v/>
      </c>
      <c r="U15" s="403" t="str">
        <f t="shared" si="3"/>
        <v/>
      </c>
      <c r="V15" s="403"/>
      <c r="W15" s="431" t="str">
        <f t="shared" si="4"/>
        <v/>
      </c>
      <c r="X15" s="403" t="str">
        <f t="shared" si="5"/>
        <v/>
      </c>
      <c r="Y15" s="52"/>
      <c r="Z15" s="44"/>
      <c r="AA15" s="52"/>
      <c r="AB15" s="52"/>
      <c r="AC15" s="45"/>
      <c r="AD15" s="46"/>
      <c r="AE15" s="45"/>
      <c r="AG15" s="40" t="e">
        <f>VLOOKUP(H15,'管理用（このシートは削除しないでください）'!$H$25:$M$38,2,FALSE)</f>
        <v>#N/A</v>
      </c>
      <c r="AH15" s="422" t="e">
        <f>VLOOKUP(H15,'管理用（このシートは削除しないでください）'!$H$25:$M$38,3,FALSE)</f>
        <v>#N/A</v>
      </c>
      <c r="AI15" s="40" t="e">
        <f>VLOOKUP(H15,'管理用（このシートは削除しないでください）'!$H$25:$M$38,4,FALSE)</f>
        <v>#N/A</v>
      </c>
      <c r="AJ15" s="422" t="e">
        <f>VLOOKUP(H15,'管理用（このシートは削除しないでください）'!$H$25:$M$38,5,FALSE)</f>
        <v>#N/A</v>
      </c>
      <c r="AK15" s="422" t="e">
        <f>VLOOKUP(H15,'管理用（このシートは削除しないでください）'!$H$25:$M$38,6,FALSE)</f>
        <v>#N/A</v>
      </c>
    </row>
    <row r="16" spans="1:37" s="40" customFormat="1" ht="39.75" hidden="1" customHeight="1">
      <c r="B16" s="41"/>
      <c r="C16" s="43"/>
      <c r="D16" s="41"/>
      <c r="E16" s="524"/>
      <c r="F16" s="525"/>
      <c r="G16" s="41"/>
      <c r="H16" s="432"/>
      <c r="I16" s="433"/>
      <c r="J16" s="434"/>
      <c r="K16" s="435"/>
      <c r="L16" s="402"/>
      <c r="M16" s="402"/>
      <c r="N16" s="402" t="str">
        <f t="shared" ref="N16:N27" si="6">IF(L16="","",L16-M16)</f>
        <v/>
      </c>
      <c r="O16" s="436"/>
      <c r="P16" s="402" t="str">
        <f t="shared" ref="P16:P27" si="7">IF(Q16="","",IF(O16="","",Q16/O16))</f>
        <v/>
      </c>
      <c r="Q16" s="402"/>
      <c r="R16" s="436"/>
      <c r="S16" s="402"/>
      <c r="T16" s="402" t="str">
        <f t="shared" ref="T16:T27" si="8">IF(S16="","",IF(R16="","",R16*S16))</f>
        <v/>
      </c>
      <c r="U16" s="403" t="str">
        <f t="shared" ref="U16:U27" si="9">IF(T16="","",IF(Q16&gt;T16,T16,Q16))</f>
        <v/>
      </c>
      <c r="V16" s="403"/>
      <c r="W16" s="431" t="str">
        <f t="shared" si="4"/>
        <v/>
      </c>
      <c r="X16" s="403" t="str">
        <f t="shared" si="5"/>
        <v/>
      </c>
      <c r="Y16" s="52"/>
      <c r="Z16" s="44"/>
      <c r="AA16" s="52"/>
      <c r="AB16" s="52"/>
      <c r="AC16" s="45"/>
      <c r="AD16" s="46"/>
      <c r="AE16" s="45"/>
      <c r="AG16" s="40" t="e">
        <f>VLOOKUP(H16,'管理用（このシートは削除しないでください）'!$H$25:$M$38,2,FALSE)</f>
        <v>#N/A</v>
      </c>
      <c r="AH16" s="422" t="e">
        <f>VLOOKUP(H16,'管理用（このシートは削除しないでください）'!$H$25:$M$38,3,FALSE)</f>
        <v>#N/A</v>
      </c>
      <c r="AI16" s="40" t="e">
        <f>VLOOKUP(H16,'管理用（このシートは削除しないでください）'!$H$25:$M$38,4,FALSE)</f>
        <v>#N/A</v>
      </c>
      <c r="AJ16" s="422" t="e">
        <f>VLOOKUP(H16,'管理用（このシートは削除しないでください）'!$H$25:$M$38,5,FALSE)</f>
        <v>#N/A</v>
      </c>
      <c r="AK16" s="422" t="e">
        <f>VLOOKUP(H16,'管理用（このシートは削除しないでください）'!$H$25:$M$38,6,FALSE)</f>
        <v>#N/A</v>
      </c>
    </row>
    <row r="17" spans="2:37" s="40" customFormat="1" ht="39.75" hidden="1" customHeight="1">
      <c r="B17" s="41"/>
      <c r="C17" s="43"/>
      <c r="D17" s="41"/>
      <c r="E17" s="524"/>
      <c r="F17" s="525"/>
      <c r="G17" s="41"/>
      <c r="H17" s="432"/>
      <c r="I17" s="433"/>
      <c r="J17" s="434"/>
      <c r="K17" s="435"/>
      <c r="L17" s="402"/>
      <c r="M17" s="402"/>
      <c r="N17" s="402" t="str">
        <f t="shared" si="6"/>
        <v/>
      </c>
      <c r="O17" s="436"/>
      <c r="P17" s="402" t="str">
        <f t="shared" si="7"/>
        <v/>
      </c>
      <c r="Q17" s="402"/>
      <c r="R17" s="436"/>
      <c r="S17" s="402"/>
      <c r="T17" s="402" t="str">
        <f t="shared" si="8"/>
        <v/>
      </c>
      <c r="U17" s="403" t="str">
        <f t="shared" si="9"/>
        <v/>
      </c>
      <c r="V17" s="403"/>
      <c r="W17" s="431" t="str">
        <f t="shared" si="4"/>
        <v/>
      </c>
      <c r="X17" s="403" t="str">
        <f t="shared" si="5"/>
        <v/>
      </c>
      <c r="Y17" s="52"/>
      <c r="Z17" s="44"/>
      <c r="AA17" s="52"/>
      <c r="AB17" s="52"/>
      <c r="AC17" s="45"/>
      <c r="AD17" s="46"/>
      <c r="AE17" s="45"/>
      <c r="AG17" s="40" t="e">
        <f>VLOOKUP(H17,'管理用（このシートは削除しないでください）'!$H$25:$M$38,2,FALSE)</f>
        <v>#N/A</v>
      </c>
      <c r="AH17" s="422" t="e">
        <f>VLOOKUP(H17,'管理用（このシートは削除しないでください）'!$H$25:$M$38,3,FALSE)</f>
        <v>#N/A</v>
      </c>
      <c r="AI17" s="40" t="e">
        <f>VLOOKUP(H17,'管理用（このシートは削除しないでください）'!$H$25:$M$38,4,FALSE)</f>
        <v>#N/A</v>
      </c>
      <c r="AJ17" s="422" t="e">
        <f>VLOOKUP(H17,'管理用（このシートは削除しないでください）'!$H$25:$M$38,5,FALSE)</f>
        <v>#N/A</v>
      </c>
      <c r="AK17" s="422" t="e">
        <f>VLOOKUP(H17,'管理用（このシートは削除しないでください）'!$H$25:$M$38,6,FALSE)</f>
        <v>#N/A</v>
      </c>
    </row>
    <row r="18" spans="2:37" s="40" customFormat="1" ht="39.75" hidden="1" customHeight="1">
      <c r="B18" s="41"/>
      <c r="C18" s="43"/>
      <c r="D18" s="41"/>
      <c r="E18" s="524"/>
      <c r="F18" s="525"/>
      <c r="G18" s="41"/>
      <c r="H18" s="432"/>
      <c r="I18" s="433"/>
      <c r="J18" s="434"/>
      <c r="K18" s="435"/>
      <c r="L18" s="402"/>
      <c r="M18" s="402"/>
      <c r="N18" s="402" t="str">
        <f t="shared" si="6"/>
        <v/>
      </c>
      <c r="O18" s="436"/>
      <c r="P18" s="402" t="str">
        <f t="shared" si="7"/>
        <v/>
      </c>
      <c r="Q18" s="402"/>
      <c r="R18" s="436"/>
      <c r="S18" s="402"/>
      <c r="T18" s="402" t="str">
        <f t="shared" si="8"/>
        <v/>
      </c>
      <c r="U18" s="403" t="str">
        <f t="shared" si="9"/>
        <v/>
      </c>
      <c r="V18" s="403"/>
      <c r="W18" s="431" t="str">
        <f t="shared" si="4"/>
        <v/>
      </c>
      <c r="X18" s="403" t="str">
        <f t="shared" si="5"/>
        <v/>
      </c>
      <c r="Y18" s="52"/>
      <c r="Z18" s="44"/>
      <c r="AA18" s="52"/>
      <c r="AB18" s="52"/>
      <c r="AC18" s="45"/>
      <c r="AD18" s="46"/>
      <c r="AE18" s="45"/>
      <c r="AG18" s="40" t="e">
        <f>VLOOKUP(H18,'管理用（このシートは削除しないでください）'!$H$25:$M$38,2,FALSE)</f>
        <v>#N/A</v>
      </c>
      <c r="AH18" s="422" t="e">
        <f>VLOOKUP(H18,'管理用（このシートは削除しないでください）'!$H$25:$M$38,3,FALSE)</f>
        <v>#N/A</v>
      </c>
      <c r="AI18" s="40" t="e">
        <f>VLOOKUP(H18,'管理用（このシートは削除しないでください）'!$H$25:$M$38,4,FALSE)</f>
        <v>#N/A</v>
      </c>
      <c r="AJ18" s="422" t="e">
        <f>VLOOKUP(H18,'管理用（このシートは削除しないでください）'!$H$25:$M$38,5,FALSE)</f>
        <v>#N/A</v>
      </c>
      <c r="AK18" s="422" t="e">
        <f>VLOOKUP(H18,'管理用（このシートは削除しないでください）'!$H$25:$M$38,6,FALSE)</f>
        <v>#N/A</v>
      </c>
    </row>
    <row r="19" spans="2:37" s="40" customFormat="1" ht="39.75" hidden="1" customHeight="1">
      <c r="B19" s="41"/>
      <c r="C19" s="43"/>
      <c r="D19" s="41"/>
      <c r="E19" s="524"/>
      <c r="F19" s="525"/>
      <c r="G19" s="41"/>
      <c r="H19" s="432"/>
      <c r="I19" s="433"/>
      <c r="J19" s="434"/>
      <c r="K19" s="435"/>
      <c r="L19" s="402"/>
      <c r="M19" s="402"/>
      <c r="N19" s="402" t="str">
        <f t="shared" si="6"/>
        <v/>
      </c>
      <c r="O19" s="436"/>
      <c r="P19" s="402" t="str">
        <f t="shared" si="7"/>
        <v/>
      </c>
      <c r="Q19" s="402"/>
      <c r="R19" s="436"/>
      <c r="S19" s="402"/>
      <c r="T19" s="402" t="str">
        <f t="shared" si="8"/>
        <v/>
      </c>
      <c r="U19" s="403" t="str">
        <f t="shared" si="9"/>
        <v/>
      </c>
      <c r="V19" s="403"/>
      <c r="W19" s="431" t="str">
        <f t="shared" si="4"/>
        <v/>
      </c>
      <c r="X19" s="403" t="str">
        <f t="shared" si="5"/>
        <v/>
      </c>
      <c r="Y19" s="52"/>
      <c r="Z19" s="44"/>
      <c r="AA19" s="52"/>
      <c r="AB19" s="52"/>
      <c r="AC19" s="45"/>
      <c r="AD19" s="46"/>
      <c r="AE19" s="45"/>
      <c r="AG19" s="40" t="e">
        <f>VLOOKUP(H19,'管理用（このシートは削除しないでください）'!$H$25:$M$38,2,FALSE)</f>
        <v>#N/A</v>
      </c>
      <c r="AH19" s="422" t="e">
        <f>VLOOKUP(H19,'管理用（このシートは削除しないでください）'!$H$25:$M$38,3,FALSE)</f>
        <v>#N/A</v>
      </c>
      <c r="AI19" s="40" t="e">
        <f>VLOOKUP(H19,'管理用（このシートは削除しないでください）'!$H$25:$M$38,4,FALSE)</f>
        <v>#N/A</v>
      </c>
      <c r="AJ19" s="422" t="e">
        <f>VLOOKUP(H19,'管理用（このシートは削除しないでください）'!$H$25:$M$38,5,FALSE)</f>
        <v>#N/A</v>
      </c>
      <c r="AK19" s="422" t="e">
        <f>VLOOKUP(H19,'管理用（このシートは削除しないでください）'!$H$25:$M$38,6,FALSE)</f>
        <v>#N/A</v>
      </c>
    </row>
    <row r="20" spans="2:37" s="40" customFormat="1" ht="39.75" hidden="1" customHeight="1">
      <c r="B20" s="41"/>
      <c r="C20" s="43"/>
      <c r="D20" s="41"/>
      <c r="E20" s="524"/>
      <c r="F20" s="525"/>
      <c r="G20" s="41"/>
      <c r="H20" s="432"/>
      <c r="I20" s="433"/>
      <c r="J20" s="434"/>
      <c r="K20" s="435"/>
      <c r="L20" s="402"/>
      <c r="M20" s="402"/>
      <c r="N20" s="402" t="str">
        <f t="shared" si="6"/>
        <v/>
      </c>
      <c r="O20" s="436"/>
      <c r="P20" s="402" t="str">
        <f t="shared" si="7"/>
        <v/>
      </c>
      <c r="Q20" s="402"/>
      <c r="R20" s="436"/>
      <c r="S20" s="402"/>
      <c r="T20" s="402" t="str">
        <f t="shared" si="8"/>
        <v/>
      </c>
      <c r="U20" s="403" t="str">
        <f t="shared" si="9"/>
        <v/>
      </c>
      <c r="V20" s="403"/>
      <c r="W20" s="431" t="str">
        <f t="shared" si="4"/>
        <v/>
      </c>
      <c r="X20" s="403" t="str">
        <f t="shared" si="5"/>
        <v/>
      </c>
      <c r="Y20" s="52"/>
      <c r="Z20" s="44"/>
      <c r="AA20" s="52"/>
      <c r="AB20" s="52"/>
      <c r="AC20" s="45"/>
      <c r="AD20" s="46"/>
      <c r="AE20" s="45"/>
      <c r="AG20" s="40" t="e">
        <f>VLOOKUP(H20,'管理用（このシートは削除しないでください）'!$H$25:$M$38,2,FALSE)</f>
        <v>#N/A</v>
      </c>
      <c r="AH20" s="422" t="e">
        <f>VLOOKUP(H20,'管理用（このシートは削除しないでください）'!$H$25:$M$38,3,FALSE)</f>
        <v>#N/A</v>
      </c>
      <c r="AI20" s="40" t="e">
        <f>VLOOKUP(H20,'管理用（このシートは削除しないでください）'!$H$25:$M$38,4,FALSE)</f>
        <v>#N/A</v>
      </c>
      <c r="AJ20" s="422" t="e">
        <f>VLOOKUP(H20,'管理用（このシートは削除しないでください）'!$H$25:$M$38,5,FALSE)</f>
        <v>#N/A</v>
      </c>
      <c r="AK20" s="422" t="e">
        <f>VLOOKUP(H20,'管理用（このシートは削除しないでください）'!$H$25:$M$38,6,FALSE)</f>
        <v>#N/A</v>
      </c>
    </row>
    <row r="21" spans="2:37" s="40" customFormat="1" ht="39.75" hidden="1" customHeight="1">
      <c r="B21" s="41"/>
      <c r="C21" s="43"/>
      <c r="D21" s="41"/>
      <c r="E21" s="524"/>
      <c r="F21" s="525"/>
      <c r="G21" s="41"/>
      <c r="H21" s="432"/>
      <c r="I21" s="433"/>
      <c r="J21" s="434"/>
      <c r="K21" s="435"/>
      <c r="L21" s="402"/>
      <c r="M21" s="402"/>
      <c r="N21" s="402" t="str">
        <f t="shared" si="6"/>
        <v/>
      </c>
      <c r="O21" s="436"/>
      <c r="P21" s="402" t="str">
        <f t="shared" si="7"/>
        <v/>
      </c>
      <c r="Q21" s="402"/>
      <c r="R21" s="436"/>
      <c r="S21" s="402"/>
      <c r="T21" s="402" t="str">
        <f t="shared" si="8"/>
        <v/>
      </c>
      <c r="U21" s="403" t="str">
        <f t="shared" si="9"/>
        <v/>
      </c>
      <c r="V21" s="403"/>
      <c r="W21" s="431" t="str">
        <f t="shared" si="4"/>
        <v/>
      </c>
      <c r="X21" s="403" t="str">
        <f t="shared" si="5"/>
        <v/>
      </c>
      <c r="Y21" s="52"/>
      <c r="Z21" s="44"/>
      <c r="AA21" s="52"/>
      <c r="AB21" s="52"/>
      <c r="AC21" s="45"/>
      <c r="AD21" s="46"/>
      <c r="AE21" s="45"/>
      <c r="AG21" s="40" t="e">
        <f>VLOOKUP(H21,'管理用（このシートは削除しないでください）'!$H$25:$M$38,2,FALSE)</f>
        <v>#N/A</v>
      </c>
      <c r="AH21" s="422" t="e">
        <f>VLOOKUP(H21,'管理用（このシートは削除しないでください）'!$H$25:$M$38,3,FALSE)</f>
        <v>#N/A</v>
      </c>
      <c r="AI21" s="40" t="e">
        <f>VLOOKUP(H21,'管理用（このシートは削除しないでください）'!$H$25:$M$38,4,FALSE)</f>
        <v>#N/A</v>
      </c>
      <c r="AJ21" s="422" t="e">
        <f>VLOOKUP(H21,'管理用（このシートは削除しないでください）'!$H$25:$M$38,5,FALSE)</f>
        <v>#N/A</v>
      </c>
      <c r="AK21" s="422" t="e">
        <f>VLOOKUP(H21,'管理用（このシートは削除しないでください）'!$H$25:$M$38,6,FALSE)</f>
        <v>#N/A</v>
      </c>
    </row>
    <row r="22" spans="2:37" s="40" customFormat="1" ht="39.75" hidden="1" customHeight="1">
      <c r="B22" s="41"/>
      <c r="C22" s="43"/>
      <c r="D22" s="41"/>
      <c r="E22" s="524"/>
      <c r="F22" s="525"/>
      <c r="G22" s="41"/>
      <c r="H22" s="432"/>
      <c r="I22" s="433"/>
      <c r="J22" s="434"/>
      <c r="K22" s="435"/>
      <c r="L22" s="402"/>
      <c r="M22" s="402"/>
      <c r="N22" s="402" t="str">
        <f t="shared" si="6"/>
        <v/>
      </c>
      <c r="O22" s="436"/>
      <c r="P22" s="402" t="str">
        <f t="shared" si="7"/>
        <v/>
      </c>
      <c r="Q22" s="402"/>
      <c r="R22" s="436"/>
      <c r="S22" s="402"/>
      <c r="T22" s="402" t="str">
        <f t="shared" si="8"/>
        <v/>
      </c>
      <c r="U22" s="403" t="str">
        <f t="shared" si="9"/>
        <v/>
      </c>
      <c r="V22" s="403"/>
      <c r="W22" s="431" t="str">
        <f t="shared" si="4"/>
        <v/>
      </c>
      <c r="X22" s="403" t="str">
        <f t="shared" si="5"/>
        <v/>
      </c>
      <c r="Y22" s="52"/>
      <c r="Z22" s="44"/>
      <c r="AA22" s="52"/>
      <c r="AB22" s="52"/>
      <c r="AC22" s="45"/>
      <c r="AD22" s="46"/>
      <c r="AE22" s="45"/>
      <c r="AG22" s="40" t="e">
        <f>VLOOKUP(H22,'管理用（このシートは削除しないでください）'!$H$25:$M$38,2,FALSE)</f>
        <v>#N/A</v>
      </c>
      <c r="AH22" s="422" t="e">
        <f>VLOOKUP(H22,'管理用（このシートは削除しないでください）'!$H$25:$M$38,3,FALSE)</f>
        <v>#N/A</v>
      </c>
      <c r="AI22" s="40" t="e">
        <f>VLOOKUP(H22,'管理用（このシートは削除しないでください）'!$H$25:$M$38,4,FALSE)</f>
        <v>#N/A</v>
      </c>
      <c r="AJ22" s="422" t="e">
        <f>VLOOKUP(H22,'管理用（このシートは削除しないでください）'!$H$25:$M$38,5,FALSE)</f>
        <v>#N/A</v>
      </c>
      <c r="AK22" s="422" t="e">
        <f>VLOOKUP(H22,'管理用（このシートは削除しないでください）'!$H$25:$M$38,6,FALSE)</f>
        <v>#N/A</v>
      </c>
    </row>
    <row r="23" spans="2:37" s="40" customFormat="1" ht="39.75" hidden="1" customHeight="1">
      <c r="B23" s="41"/>
      <c r="C23" s="43"/>
      <c r="D23" s="41"/>
      <c r="E23" s="524"/>
      <c r="F23" s="525"/>
      <c r="G23" s="41"/>
      <c r="H23" s="432"/>
      <c r="I23" s="433"/>
      <c r="J23" s="434"/>
      <c r="K23" s="435"/>
      <c r="L23" s="402"/>
      <c r="M23" s="402"/>
      <c r="N23" s="402" t="str">
        <f t="shared" si="6"/>
        <v/>
      </c>
      <c r="O23" s="436"/>
      <c r="P23" s="402" t="str">
        <f t="shared" si="7"/>
        <v/>
      </c>
      <c r="Q23" s="402"/>
      <c r="R23" s="436"/>
      <c r="S23" s="402"/>
      <c r="T23" s="402" t="str">
        <f t="shared" si="8"/>
        <v/>
      </c>
      <c r="U23" s="403" t="str">
        <f t="shared" si="9"/>
        <v/>
      </c>
      <c r="V23" s="403"/>
      <c r="W23" s="431" t="str">
        <f t="shared" si="4"/>
        <v/>
      </c>
      <c r="X23" s="403" t="str">
        <f t="shared" si="5"/>
        <v/>
      </c>
      <c r="Y23" s="52"/>
      <c r="Z23" s="44"/>
      <c r="AA23" s="52"/>
      <c r="AB23" s="52"/>
      <c r="AC23" s="45"/>
      <c r="AD23" s="46"/>
      <c r="AE23" s="45"/>
      <c r="AG23" s="40" t="e">
        <f>VLOOKUP(H23,'管理用（このシートは削除しないでください）'!$H$25:$M$38,2,FALSE)</f>
        <v>#N/A</v>
      </c>
      <c r="AH23" s="422" t="e">
        <f>VLOOKUP(H23,'管理用（このシートは削除しないでください）'!$H$25:$M$38,3,FALSE)</f>
        <v>#N/A</v>
      </c>
      <c r="AI23" s="40" t="e">
        <f>VLOOKUP(H23,'管理用（このシートは削除しないでください）'!$H$25:$M$38,4,FALSE)</f>
        <v>#N/A</v>
      </c>
      <c r="AJ23" s="422" t="e">
        <f>VLOOKUP(H23,'管理用（このシートは削除しないでください）'!$H$25:$M$38,5,FALSE)</f>
        <v>#N/A</v>
      </c>
      <c r="AK23" s="422" t="e">
        <f>VLOOKUP(H23,'管理用（このシートは削除しないでください）'!$H$25:$M$38,6,FALSE)</f>
        <v>#N/A</v>
      </c>
    </row>
    <row r="24" spans="2:37" s="40" customFormat="1" ht="39.75" hidden="1" customHeight="1">
      <c r="B24" s="41"/>
      <c r="C24" s="43"/>
      <c r="D24" s="41"/>
      <c r="E24" s="524"/>
      <c r="F24" s="525"/>
      <c r="G24" s="41"/>
      <c r="H24" s="432"/>
      <c r="I24" s="433"/>
      <c r="J24" s="434"/>
      <c r="K24" s="435"/>
      <c r="L24" s="402"/>
      <c r="M24" s="402"/>
      <c r="N24" s="402" t="str">
        <f t="shared" si="6"/>
        <v/>
      </c>
      <c r="O24" s="436"/>
      <c r="P24" s="402" t="str">
        <f t="shared" si="7"/>
        <v/>
      </c>
      <c r="Q24" s="402"/>
      <c r="R24" s="436"/>
      <c r="S24" s="402"/>
      <c r="T24" s="402" t="str">
        <f t="shared" si="8"/>
        <v/>
      </c>
      <c r="U24" s="403" t="str">
        <f t="shared" si="9"/>
        <v/>
      </c>
      <c r="V24" s="403"/>
      <c r="W24" s="431" t="str">
        <f t="shared" si="4"/>
        <v/>
      </c>
      <c r="X24" s="403" t="str">
        <f t="shared" si="5"/>
        <v/>
      </c>
      <c r="Y24" s="52"/>
      <c r="Z24" s="44"/>
      <c r="AA24" s="52"/>
      <c r="AB24" s="52"/>
      <c r="AC24" s="45"/>
      <c r="AD24" s="46"/>
      <c r="AE24" s="45"/>
      <c r="AG24" s="40" t="e">
        <f>VLOOKUP(H24,'管理用（このシートは削除しないでください）'!$H$25:$M$38,2,FALSE)</f>
        <v>#N/A</v>
      </c>
      <c r="AH24" s="422" t="e">
        <f>VLOOKUP(H24,'管理用（このシートは削除しないでください）'!$H$25:$M$38,3,FALSE)</f>
        <v>#N/A</v>
      </c>
      <c r="AI24" s="40" t="e">
        <f>VLOOKUP(H24,'管理用（このシートは削除しないでください）'!$H$25:$M$38,4,FALSE)</f>
        <v>#N/A</v>
      </c>
      <c r="AJ24" s="422" t="e">
        <f>VLOOKUP(H24,'管理用（このシートは削除しないでください）'!$H$25:$M$38,5,FALSE)</f>
        <v>#N/A</v>
      </c>
      <c r="AK24" s="422" t="e">
        <f>VLOOKUP(H24,'管理用（このシートは削除しないでください）'!$H$25:$M$38,6,FALSE)</f>
        <v>#N/A</v>
      </c>
    </row>
    <row r="25" spans="2:37" s="40" customFormat="1" ht="39.75" hidden="1" customHeight="1">
      <c r="B25" s="41"/>
      <c r="C25" s="43"/>
      <c r="D25" s="41"/>
      <c r="E25" s="524"/>
      <c r="F25" s="525"/>
      <c r="G25" s="41"/>
      <c r="H25" s="432"/>
      <c r="I25" s="433"/>
      <c r="J25" s="434"/>
      <c r="K25" s="435"/>
      <c r="L25" s="402"/>
      <c r="M25" s="402"/>
      <c r="N25" s="402" t="str">
        <f t="shared" si="6"/>
        <v/>
      </c>
      <c r="O25" s="436"/>
      <c r="P25" s="402" t="str">
        <f t="shared" si="7"/>
        <v/>
      </c>
      <c r="Q25" s="402"/>
      <c r="R25" s="436"/>
      <c r="S25" s="402"/>
      <c r="T25" s="402" t="str">
        <f t="shared" si="8"/>
        <v/>
      </c>
      <c r="U25" s="403" t="str">
        <f t="shared" si="9"/>
        <v/>
      </c>
      <c r="V25" s="403"/>
      <c r="W25" s="431" t="str">
        <f t="shared" si="4"/>
        <v/>
      </c>
      <c r="X25" s="403" t="str">
        <f t="shared" si="5"/>
        <v/>
      </c>
      <c r="Y25" s="52"/>
      <c r="Z25" s="44"/>
      <c r="AA25" s="52"/>
      <c r="AB25" s="52"/>
      <c r="AC25" s="45"/>
      <c r="AD25" s="46"/>
      <c r="AE25" s="45"/>
      <c r="AG25" s="40" t="e">
        <f>VLOOKUP(H25,'管理用（このシートは削除しないでください）'!$H$25:$M$38,2,FALSE)</f>
        <v>#N/A</v>
      </c>
      <c r="AH25" s="422" t="e">
        <f>VLOOKUP(H25,'管理用（このシートは削除しないでください）'!$H$25:$M$38,3,FALSE)</f>
        <v>#N/A</v>
      </c>
      <c r="AI25" s="40" t="e">
        <f>VLOOKUP(H25,'管理用（このシートは削除しないでください）'!$H$25:$M$38,4,FALSE)</f>
        <v>#N/A</v>
      </c>
      <c r="AJ25" s="422" t="e">
        <f>VLOOKUP(H25,'管理用（このシートは削除しないでください）'!$H$25:$M$38,5,FALSE)</f>
        <v>#N/A</v>
      </c>
      <c r="AK25" s="422" t="e">
        <f>VLOOKUP(H25,'管理用（このシートは削除しないでください）'!$H$25:$M$38,6,FALSE)</f>
        <v>#N/A</v>
      </c>
    </row>
    <row r="26" spans="2:37" s="40" customFormat="1" ht="39.75" hidden="1" customHeight="1">
      <c r="B26" s="41"/>
      <c r="C26" s="43"/>
      <c r="D26" s="41"/>
      <c r="E26" s="524"/>
      <c r="F26" s="525"/>
      <c r="G26" s="41"/>
      <c r="H26" s="432"/>
      <c r="I26" s="433"/>
      <c r="J26" s="434"/>
      <c r="K26" s="435"/>
      <c r="L26" s="402"/>
      <c r="M26" s="402"/>
      <c r="N26" s="402" t="str">
        <f t="shared" si="6"/>
        <v/>
      </c>
      <c r="O26" s="436"/>
      <c r="P26" s="402" t="str">
        <f t="shared" si="7"/>
        <v/>
      </c>
      <c r="Q26" s="402"/>
      <c r="R26" s="436"/>
      <c r="S26" s="402"/>
      <c r="T26" s="402" t="str">
        <f t="shared" si="8"/>
        <v/>
      </c>
      <c r="U26" s="403" t="str">
        <f t="shared" si="9"/>
        <v/>
      </c>
      <c r="V26" s="403"/>
      <c r="W26" s="431" t="str">
        <f t="shared" si="4"/>
        <v/>
      </c>
      <c r="X26" s="403" t="str">
        <f t="shared" si="5"/>
        <v/>
      </c>
      <c r="Y26" s="52"/>
      <c r="Z26" s="44"/>
      <c r="AA26" s="52"/>
      <c r="AB26" s="52"/>
      <c r="AC26" s="45"/>
      <c r="AD26" s="46"/>
      <c r="AE26" s="45"/>
      <c r="AG26" s="40" t="e">
        <f>VLOOKUP(H26,'管理用（このシートは削除しないでください）'!$H$25:$M$38,2,FALSE)</f>
        <v>#N/A</v>
      </c>
      <c r="AH26" s="422" t="e">
        <f>VLOOKUP(H26,'管理用（このシートは削除しないでください）'!$H$25:$M$38,3,FALSE)</f>
        <v>#N/A</v>
      </c>
      <c r="AI26" s="40" t="e">
        <f>VLOOKUP(H26,'管理用（このシートは削除しないでください）'!$H$25:$M$38,4,FALSE)</f>
        <v>#N/A</v>
      </c>
      <c r="AJ26" s="422" t="e">
        <f>VLOOKUP(H26,'管理用（このシートは削除しないでください）'!$H$25:$M$38,5,FALSE)</f>
        <v>#N/A</v>
      </c>
      <c r="AK26" s="422" t="e">
        <f>VLOOKUP(H26,'管理用（このシートは削除しないでください）'!$H$25:$M$38,6,FALSE)</f>
        <v>#N/A</v>
      </c>
    </row>
    <row r="27" spans="2:37" s="40" customFormat="1" ht="39.75" customHeight="1" thickBot="1">
      <c r="B27" s="424"/>
      <c r="C27" s="423"/>
      <c r="D27" s="424"/>
      <c r="E27" s="526"/>
      <c r="F27" s="527"/>
      <c r="G27" s="424"/>
      <c r="H27" s="528"/>
      <c r="I27" s="529"/>
      <c r="J27" s="530"/>
      <c r="K27" s="531"/>
      <c r="L27" s="425"/>
      <c r="M27" s="425"/>
      <c r="N27" s="425" t="str">
        <f t="shared" si="6"/>
        <v/>
      </c>
      <c r="O27" s="532"/>
      <c r="P27" s="425" t="str">
        <f t="shared" si="7"/>
        <v/>
      </c>
      <c r="Q27" s="425"/>
      <c r="R27" s="532"/>
      <c r="S27" s="425"/>
      <c r="T27" s="425" t="str">
        <f t="shared" si="8"/>
        <v/>
      </c>
      <c r="U27" s="426" t="str">
        <f t="shared" si="9"/>
        <v/>
      </c>
      <c r="V27" s="426"/>
      <c r="W27" s="437" t="str">
        <f t="shared" si="4"/>
        <v/>
      </c>
      <c r="X27" s="426" t="str">
        <f t="shared" si="5"/>
        <v/>
      </c>
      <c r="Y27" s="427"/>
      <c r="Z27" s="428"/>
      <c r="AA27" s="427"/>
      <c r="AB27" s="427"/>
      <c r="AC27" s="429"/>
      <c r="AD27" s="430"/>
      <c r="AE27" s="429"/>
      <c r="AG27" s="40" t="e">
        <f>VLOOKUP(H27,'管理用（このシートは削除しないでください）'!$H$25:$M$38,2,FALSE)</f>
        <v>#N/A</v>
      </c>
      <c r="AH27" s="422" t="e">
        <f>VLOOKUP(H27,'管理用（このシートは削除しないでください）'!$H$25:$M$38,3,FALSE)</f>
        <v>#N/A</v>
      </c>
      <c r="AI27" s="40" t="e">
        <f>VLOOKUP(H27,'管理用（このシートは削除しないでください）'!$H$25:$M$38,4,FALSE)</f>
        <v>#N/A</v>
      </c>
      <c r="AJ27" s="422" t="e">
        <f>VLOOKUP(H27,'管理用（このシートは削除しないでください）'!$H$25:$M$38,5,FALSE)</f>
        <v>#N/A</v>
      </c>
      <c r="AK27" s="422" t="e">
        <f>VLOOKUP(H27,'管理用（このシートは削除しないでください）'!$H$25:$M$38,6,FALSE)</f>
        <v>#N/A</v>
      </c>
    </row>
    <row r="28" spans="2:37" s="40" customFormat="1" ht="39.75" customHeight="1" thickTop="1">
      <c r="B28" s="41"/>
      <c r="C28" s="43"/>
      <c r="D28" s="41"/>
      <c r="E28" s="43"/>
      <c r="F28" s="41"/>
      <c r="G28" s="41"/>
      <c r="H28" s="432"/>
      <c r="I28" s="433"/>
      <c r="J28" s="434"/>
      <c r="K28" s="435"/>
      <c r="L28" s="402" t="str">
        <f>IF(L8="","",SUM(L8:L27))</f>
        <v/>
      </c>
      <c r="M28" s="402" t="str">
        <f>IF(M8="","",SUM(M8:M27))</f>
        <v/>
      </c>
      <c r="N28" s="402" t="str">
        <f>IF(N8="","",SUM(N8:N27))</f>
        <v/>
      </c>
      <c r="O28" s="436"/>
      <c r="P28" s="402"/>
      <c r="Q28" s="402" t="str">
        <f>IF(Q8="","",SUM(Q8:Q27))</f>
        <v/>
      </c>
      <c r="R28" s="436"/>
      <c r="S28" s="402"/>
      <c r="T28" s="402" t="str">
        <f>IF(T8="","",SUM(T8:T27))</f>
        <v/>
      </c>
      <c r="U28" s="403" t="str">
        <f>IF(U8="","",SUM(U8:U27))</f>
        <v/>
      </c>
      <c r="V28" s="402" t="str">
        <f>IF(V8="","",SUM(V8:V27))</f>
        <v/>
      </c>
      <c r="W28" s="402" t="str">
        <f>IF(W8="","",SUM(W8:W27))</f>
        <v/>
      </c>
      <c r="X28" s="402" t="str">
        <f>IF(X8="","",SUM(X8:X27))</f>
        <v/>
      </c>
      <c r="Y28" s="52"/>
      <c r="Z28" s="44"/>
      <c r="AA28" s="52"/>
      <c r="AB28" s="52"/>
      <c r="AC28" s="45"/>
      <c r="AD28" s="46"/>
      <c r="AE28" s="45"/>
      <c r="AH28" s="422"/>
      <c r="AJ28" s="422"/>
      <c r="AK28" s="422"/>
    </row>
    <row r="30" spans="2:37" ht="17.25">
      <c r="B30" s="404" t="s">
        <v>655</v>
      </c>
    </row>
    <row r="32" spans="2:37">
      <c r="B32" s="405" t="s">
        <v>657</v>
      </c>
    </row>
    <row r="33" spans="2:2">
      <c r="B33" s="405" t="s">
        <v>658</v>
      </c>
    </row>
    <row r="34" spans="2:2">
      <c r="B34" s="64" t="s">
        <v>647</v>
      </c>
    </row>
    <row r="35" spans="2:2">
      <c r="B35" s="64" t="s">
        <v>648</v>
      </c>
    </row>
    <row r="36" spans="2:2">
      <c r="B36" s="64" t="s">
        <v>649</v>
      </c>
    </row>
    <row r="37" spans="2:2">
      <c r="B37" s="64" t="s">
        <v>650</v>
      </c>
    </row>
    <row r="38" spans="2:2">
      <c r="B38" s="64" t="s">
        <v>651</v>
      </c>
    </row>
    <row r="39" spans="2:2">
      <c r="B39" s="405" t="s">
        <v>659</v>
      </c>
    </row>
    <row r="40" spans="2:2">
      <c r="B40" s="405" t="s">
        <v>656</v>
      </c>
    </row>
    <row r="41" spans="2:2">
      <c r="B41" s="64" t="s">
        <v>652</v>
      </c>
    </row>
    <row r="42" spans="2:2">
      <c r="B42" s="64" t="s">
        <v>653</v>
      </c>
    </row>
    <row r="43" spans="2:2">
      <c r="B43" s="64" t="s">
        <v>654</v>
      </c>
    </row>
  </sheetData>
  <mergeCells count="4">
    <mergeCell ref="C5:D5"/>
    <mergeCell ref="E5:F5"/>
    <mergeCell ref="O5:Q5"/>
    <mergeCell ref="R5:T5"/>
  </mergeCells>
  <phoneticPr fontId="5"/>
  <dataValidations count="2">
    <dataValidation type="list" allowBlank="1" showInputMessage="1" showErrorMessage="1" sqref="H8:H28">
      <formula1>補助事業名</formula1>
    </dataValidation>
    <dataValidation type="list" allowBlank="1" showInputMessage="1" showErrorMessage="1" sqref="I8:I28">
      <formula1>INDIRECT(H8)</formula1>
    </dataValidation>
  </dataValidations>
  <printOptions horizontalCentered="1" verticalCentered="1"/>
  <pageMargins left="0.15748031496062992" right="0.15748031496062992" top="0.59055118110236227" bottom="0.59055118110236227" header="0.62992125984251968" footer="0.51181102362204722"/>
  <pageSetup paperSize="9" scale="61" fitToHeight="7" orientation="landscape" blackAndWhite="1" horizontalDpi="4294967292"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0"/>
  <sheetViews>
    <sheetView view="pageBreakPreview" zoomScale="90" zoomScaleNormal="100" zoomScaleSheetLayoutView="90" workbookViewId="0">
      <selection activeCell="F29" sqref="F29"/>
    </sheetView>
  </sheetViews>
  <sheetFormatPr defaultColWidth="9" defaultRowHeight="12"/>
  <cols>
    <col min="1" max="1" width="11.25" style="167" customWidth="1"/>
    <col min="2" max="18" width="10" style="167" customWidth="1"/>
    <col min="19" max="16384" width="9" style="167"/>
  </cols>
  <sheetData>
    <row r="1" spans="1:11">
      <c r="A1" s="167" t="s">
        <v>462</v>
      </c>
    </row>
    <row r="2" spans="1:11" ht="18" customHeight="1">
      <c r="A2" s="737" t="s">
        <v>285</v>
      </c>
      <c r="B2" s="737"/>
      <c r="C2" s="737"/>
      <c r="D2" s="737"/>
      <c r="E2" s="737"/>
      <c r="F2" s="737"/>
      <c r="G2" s="737"/>
      <c r="H2" s="737"/>
      <c r="I2" s="737"/>
      <c r="J2" s="737"/>
      <c r="K2" s="737"/>
    </row>
    <row r="5" spans="1:11" ht="18.75" customHeight="1">
      <c r="A5" s="221" t="s">
        <v>86</v>
      </c>
      <c r="B5" s="734" t="s">
        <v>461</v>
      </c>
      <c r="C5" s="734"/>
      <c r="D5" s="734"/>
      <c r="E5" s="734"/>
      <c r="F5" s="734"/>
    </row>
    <row r="6" spans="1:11" ht="12" customHeight="1">
      <c r="A6" s="220"/>
      <c r="B6" s="177"/>
      <c r="C6" s="177"/>
      <c r="D6" s="177"/>
      <c r="E6" s="177"/>
      <c r="F6" s="177"/>
    </row>
    <row r="8" spans="1:11">
      <c r="A8" s="734" t="s">
        <v>463</v>
      </c>
      <c r="B8" s="734"/>
      <c r="C8" s="734"/>
      <c r="D8" s="734" t="s">
        <v>464</v>
      </c>
      <c r="E8" s="734"/>
      <c r="F8" s="734"/>
      <c r="G8" s="734" t="s">
        <v>272</v>
      </c>
      <c r="H8" s="734"/>
      <c r="I8" s="734"/>
      <c r="J8" s="734"/>
      <c r="K8" s="734"/>
    </row>
    <row r="9" spans="1:11" ht="18.75" customHeight="1">
      <c r="A9" s="739"/>
      <c r="B9" s="739"/>
      <c r="C9" s="739"/>
      <c r="D9" s="739"/>
      <c r="E9" s="739"/>
      <c r="F9" s="739"/>
      <c r="G9" s="739"/>
      <c r="H9" s="739"/>
      <c r="I9" s="739"/>
      <c r="J9" s="739"/>
      <c r="K9" s="739"/>
    </row>
    <row r="10" spans="1:11">
      <c r="A10" s="734" t="s">
        <v>465</v>
      </c>
      <c r="B10" s="734"/>
      <c r="C10" s="734"/>
      <c r="D10" s="734" t="s">
        <v>466</v>
      </c>
      <c r="E10" s="734"/>
      <c r="F10" s="734"/>
      <c r="G10" s="734" t="s">
        <v>272</v>
      </c>
      <c r="H10" s="734"/>
      <c r="I10" s="734"/>
      <c r="J10" s="734"/>
      <c r="K10" s="734"/>
    </row>
    <row r="11" spans="1:11" ht="18.75" customHeight="1">
      <c r="A11" s="739"/>
      <c r="B11" s="739"/>
      <c r="C11" s="739"/>
      <c r="D11" s="739"/>
      <c r="E11" s="739"/>
      <c r="F11" s="739"/>
      <c r="G11" s="739"/>
      <c r="H11" s="739"/>
      <c r="I11" s="739"/>
      <c r="J11" s="739"/>
      <c r="K11" s="739"/>
    </row>
    <row r="12" spans="1:11" ht="12" customHeight="1">
      <c r="A12" s="175"/>
      <c r="B12" s="175"/>
      <c r="C12" s="175"/>
      <c r="D12" s="175"/>
      <c r="E12" s="175"/>
      <c r="F12" s="175"/>
      <c r="G12" s="175"/>
      <c r="H12" s="175"/>
      <c r="I12" s="175"/>
      <c r="J12" s="175"/>
      <c r="K12" s="175"/>
    </row>
    <row r="13" spans="1:11" ht="12" customHeight="1">
      <c r="A13" s="175"/>
      <c r="B13" s="175"/>
      <c r="C13" s="175"/>
      <c r="D13" s="175"/>
      <c r="E13" s="175"/>
      <c r="F13" s="175"/>
      <c r="G13" s="175"/>
      <c r="H13" s="175"/>
      <c r="I13" s="175"/>
      <c r="J13" s="175"/>
      <c r="K13" s="175"/>
    </row>
    <row r="14" spans="1:11">
      <c r="A14" s="167" t="s">
        <v>315</v>
      </c>
    </row>
    <row r="15" spans="1:11" ht="3.75" customHeight="1"/>
    <row r="16" spans="1:11">
      <c r="A16" s="738" t="s">
        <v>273</v>
      </c>
      <c r="B16" s="728" t="s">
        <v>286</v>
      </c>
      <c r="C16" s="728"/>
      <c r="D16" s="728"/>
      <c r="E16" s="728"/>
      <c r="F16" s="728"/>
      <c r="G16" s="728" t="s">
        <v>287</v>
      </c>
      <c r="H16" s="728"/>
      <c r="I16" s="728"/>
      <c r="J16" s="728"/>
      <c r="K16" s="728"/>
    </row>
    <row r="17" spans="1:11" ht="18.75" customHeight="1">
      <c r="A17" s="729"/>
      <c r="B17" s="345" t="s">
        <v>619</v>
      </c>
      <c r="C17" s="347" t="s">
        <v>620</v>
      </c>
      <c r="D17" s="346" t="s">
        <v>621</v>
      </c>
      <c r="E17" s="346" t="s">
        <v>622</v>
      </c>
      <c r="F17" s="348" t="s">
        <v>620</v>
      </c>
      <c r="G17" s="345" t="s">
        <v>619</v>
      </c>
      <c r="H17" s="347" t="s">
        <v>620</v>
      </c>
      <c r="I17" s="346" t="s">
        <v>621</v>
      </c>
      <c r="J17" s="346" t="s">
        <v>622</v>
      </c>
      <c r="K17" s="348" t="s">
        <v>620</v>
      </c>
    </row>
    <row r="18" spans="1:11" ht="18.75" customHeight="1">
      <c r="A18" s="221" t="s">
        <v>302</v>
      </c>
      <c r="B18" s="711"/>
      <c r="C18" s="711"/>
      <c r="D18" s="711"/>
      <c r="E18" s="711"/>
      <c r="F18" s="711"/>
      <c r="G18" s="735"/>
      <c r="H18" s="797"/>
      <c r="I18" s="797"/>
      <c r="J18" s="797"/>
      <c r="K18" s="736"/>
    </row>
    <row r="19" spans="1:11" ht="12" customHeight="1">
      <c r="A19" s="728" t="s">
        <v>550</v>
      </c>
      <c r="B19" s="807"/>
      <c r="C19" s="808"/>
      <c r="D19" s="808"/>
      <c r="E19" s="808"/>
      <c r="F19" s="809"/>
      <c r="G19" s="745" t="s">
        <v>490</v>
      </c>
      <c r="H19" s="746"/>
      <c r="I19" s="746"/>
      <c r="J19" s="746"/>
      <c r="K19" s="784"/>
    </row>
    <row r="20" spans="1:11" ht="19.5" customHeight="1">
      <c r="A20" s="728"/>
      <c r="B20" s="689"/>
      <c r="C20" s="690"/>
      <c r="D20" s="690"/>
      <c r="E20" s="690"/>
      <c r="F20" s="691"/>
      <c r="G20" s="712" t="s">
        <v>491</v>
      </c>
      <c r="H20" s="782"/>
      <c r="I20" s="850"/>
      <c r="J20" s="851"/>
      <c r="K20" s="852"/>
    </row>
    <row r="21" spans="1:11" ht="22.5" customHeight="1">
      <c r="A21" s="728"/>
      <c r="B21" s="810"/>
      <c r="C21" s="811"/>
      <c r="D21" s="811"/>
      <c r="E21" s="811"/>
      <c r="F21" s="812"/>
      <c r="G21" s="712" t="s">
        <v>492</v>
      </c>
      <c r="H21" s="782"/>
      <c r="I21" s="853"/>
      <c r="J21" s="853"/>
      <c r="K21" s="854"/>
    </row>
    <row r="22" spans="1:11">
      <c r="A22" s="705" t="s">
        <v>292</v>
      </c>
      <c r="B22" s="728" t="s">
        <v>290</v>
      </c>
      <c r="C22" s="728"/>
      <c r="D22" s="728"/>
      <c r="E22" s="728"/>
      <c r="F22" s="728"/>
      <c r="G22" s="728" t="s">
        <v>291</v>
      </c>
      <c r="H22" s="728"/>
      <c r="I22" s="728"/>
      <c r="J22" s="728"/>
      <c r="K22" s="728"/>
    </row>
    <row r="23" spans="1:11" ht="18.75" customHeight="1">
      <c r="A23" s="729"/>
      <c r="B23" s="711"/>
      <c r="C23" s="711"/>
      <c r="D23" s="711"/>
      <c r="E23" s="711"/>
      <c r="F23" s="711"/>
      <c r="G23" s="711"/>
      <c r="H23" s="711"/>
      <c r="I23" s="711"/>
      <c r="J23" s="711"/>
      <c r="K23" s="711"/>
    </row>
    <row r="24" spans="1:11" ht="12" customHeight="1">
      <c r="A24" s="727" t="s">
        <v>293</v>
      </c>
      <c r="B24" s="221" t="s">
        <v>294</v>
      </c>
      <c r="C24" s="734" t="s">
        <v>295</v>
      </c>
      <c r="D24" s="734"/>
      <c r="E24" s="734"/>
      <c r="F24" s="734"/>
      <c r="G24" s="734"/>
      <c r="H24" s="734"/>
      <c r="I24" s="734"/>
      <c r="J24" s="734"/>
      <c r="K24" s="734"/>
    </row>
    <row r="25" spans="1:11">
      <c r="A25" s="727"/>
      <c r="B25" s="711"/>
      <c r="C25" s="221" t="s">
        <v>296</v>
      </c>
      <c r="D25" s="221" t="s">
        <v>297</v>
      </c>
      <c r="E25" s="221" t="s">
        <v>298</v>
      </c>
      <c r="F25" s="735" t="s">
        <v>291</v>
      </c>
      <c r="G25" s="736"/>
      <c r="H25" s="728" t="s">
        <v>299</v>
      </c>
      <c r="I25" s="728"/>
      <c r="J25" s="728"/>
      <c r="K25" s="728"/>
    </row>
    <row r="26" spans="1:11" ht="18.75" customHeight="1">
      <c r="A26" s="727"/>
      <c r="B26" s="711"/>
      <c r="C26" s="181"/>
      <c r="D26" s="178"/>
      <c r="E26" s="182"/>
      <c r="F26" s="688"/>
      <c r="G26" s="688"/>
      <c r="H26" s="254" t="s">
        <v>300</v>
      </c>
      <c r="I26" s="223"/>
      <c r="J26" s="254" t="s">
        <v>301</v>
      </c>
      <c r="K26" s="221"/>
    </row>
    <row r="27" spans="1:11" ht="18.75" customHeight="1">
      <c r="A27" s="727"/>
      <c r="B27" s="711"/>
      <c r="C27" s="181"/>
      <c r="D27" s="178"/>
      <c r="E27" s="182"/>
      <c r="F27" s="688"/>
      <c r="G27" s="688"/>
      <c r="H27" s="254" t="s">
        <v>300</v>
      </c>
      <c r="I27" s="223"/>
      <c r="J27" s="254" t="s">
        <v>301</v>
      </c>
      <c r="K27" s="221"/>
    </row>
    <row r="30" spans="1:11">
      <c r="A30" s="167" t="s">
        <v>316</v>
      </c>
    </row>
    <row r="31" spans="1:11" ht="3.75" customHeight="1"/>
    <row r="32" spans="1:11">
      <c r="A32" s="716" t="s">
        <v>63</v>
      </c>
      <c r="B32" s="855" t="s">
        <v>502</v>
      </c>
      <c r="C32" s="856"/>
      <c r="D32" s="696"/>
      <c r="E32" s="731" t="s">
        <v>503</v>
      </c>
      <c r="F32" s="732"/>
      <c r="G32" s="733"/>
      <c r="H32" s="716" t="s">
        <v>282</v>
      </c>
      <c r="I32" s="760" t="s">
        <v>397</v>
      </c>
      <c r="J32" s="760"/>
      <c r="K32" s="760"/>
    </row>
    <row r="33" spans="1:11" ht="18.75" customHeight="1">
      <c r="A33" s="806"/>
      <c r="B33" s="819" t="s">
        <v>496</v>
      </c>
      <c r="C33" s="264"/>
      <c r="D33" s="264"/>
      <c r="E33" s="730" t="s">
        <v>498</v>
      </c>
      <c r="F33" s="716" t="s">
        <v>578</v>
      </c>
      <c r="G33" s="693" t="s">
        <v>279</v>
      </c>
      <c r="H33" s="806"/>
      <c r="I33" s="760"/>
      <c r="J33" s="760"/>
      <c r="K33" s="760"/>
    </row>
    <row r="34" spans="1:11" ht="18.75" customHeight="1">
      <c r="A34" s="717"/>
      <c r="B34" s="820"/>
      <c r="C34" s="222" t="s">
        <v>497</v>
      </c>
      <c r="D34" s="222" t="s">
        <v>617</v>
      </c>
      <c r="E34" s="821"/>
      <c r="F34" s="717"/>
      <c r="G34" s="753"/>
      <c r="H34" s="717"/>
      <c r="I34" s="760"/>
      <c r="J34" s="760"/>
      <c r="K34" s="760"/>
    </row>
    <row r="35" spans="1:11" ht="30" customHeight="1">
      <c r="A35" s="386" t="s">
        <v>640</v>
      </c>
      <c r="B35" s="351"/>
      <c r="C35" s="351"/>
      <c r="D35" s="351"/>
      <c r="E35" s="351"/>
      <c r="F35" s="351"/>
      <c r="G35" s="351"/>
      <c r="H35" s="178" t="str">
        <f>IF(SUM(B35+E35+F35+G35)=0,"",SUM(B35+E35+F35+G35))</f>
        <v/>
      </c>
      <c r="I35" s="786"/>
      <c r="J35" s="787"/>
      <c r="K35" s="788"/>
    </row>
    <row r="36" spans="1:11" ht="15" customHeight="1">
      <c r="A36" s="822" t="s">
        <v>641</v>
      </c>
      <c r="B36" s="454"/>
      <c r="C36" s="454"/>
      <c r="D36" s="454"/>
      <c r="E36" s="454"/>
      <c r="F36" s="454"/>
      <c r="G36" s="454"/>
      <c r="H36" s="179" t="str">
        <f t="shared" ref="H36:H37" si="0">IF(SUM(B36+E36+F36+G36)=0,"",SUM(B36+E36+F36+G36))</f>
        <v/>
      </c>
      <c r="I36" s="789"/>
      <c r="J36" s="790"/>
      <c r="K36" s="791"/>
    </row>
    <row r="37" spans="1:11" ht="15" customHeight="1">
      <c r="A37" s="711"/>
      <c r="B37" s="356"/>
      <c r="C37" s="356"/>
      <c r="D37" s="356"/>
      <c r="E37" s="356"/>
      <c r="F37" s="356"/>
      <c r="G37" s="356"/>
      <c r="H37" s="180" t="str">
        <f t="shared" si="0"/>
        <v/>
      </c>
      <c r="I37" s="792"/>
      <c r="J37" s="793"/>
      <c r="K37" s="794"/>
    </row>
    <row r="38" spans="1:11" ht="12" customHeight="1">
      <c r="A38" s="220"/>
      <c r="B38" s="236"/>
      <c r="C38" s="236"/>
      <c r="D38" s="236"/>
      <c r="E38" s="236"/>
      <c r="F38" s="236"/>
      <c r="G38" s="236"/>
      <c r="H38" s="236"/>
      <c r="I38" s="236"/>
      <c r="J38" s="236"/>
      <c r="K38" s="236"/>
    </row>
    <row r="40" spans="1:11">
      <c r="A40" s="167" t="s">
        <v>317</v>
      </c>
    </row>
    <row r="41" spans="1:11" ht="3.75" customHeight="1"/>
    <row r="42" spans="1:11" ht="18.75" customHeight="1">
      <c r="A42" s="718"/>
      <c r="B42" s="719"/>
      <c r="C42" s="719"/>
      <c r="D42" s="719"/>
      <c r="E42" s="719"/>
      <c r="F42" s="719"/>
      <c r="G42" s="719"/>
      <c r="H42" s="719"/>
      <c r="I42" s="719"/>
      <c r="J42" s="719"/>
      <c r="K42" s="720"/>
    </row>
    <row r="43" spans="1:11" ht="18.75" customHeight="1">
      <c r="A43" s="721"/>
      <c r="B43" s="722"/>
      <c r="C43" s="722"/>
      <c r="D43" s="722"/>
      <c r="E43" s="722"/>
      <c r="F43" s="722"/>
      <c r="G43" s="722"/>
      <c r="H43" s="722"/>
      <c r="I43" s="722"/>
      <c r="J43" s="722"/>
      <c r="K43" s="723"/>
    </row>
    <row r="44" spans="1:11" ht="18.75" customHeight="1">
      <c r="A44" s="721"/>
      <c r="B44" s="722"/>
      <c r="C44" s="722"/>
      <c r="D44" s="722"/>
      <c r="E44" s="722"/>
      <c r="F44" s="722"/>
      <c r="G44" s="722"/>
      <c r="H44" s="722"/>
      <c r="I44" s="722"/>
      <c r="J44" s="722"/>
      <c r="K44" s="723"/>
    </row>
    <row r="45" spans="1:11" ht="18.75" customHeight="1">
      <c r="A45" s="724"/>
      <c r="B45" s="725"/>
      <c r="C45" s="725"/>
      <c r="D45" s="725"/>
      <c r="E45" s="725"/>
      <c r="F45" s="725"/>
      <c r="G45" s="725"/>
      <c r="H45" s="725"/>
      <c r="I45" s="725"/>
      <c r="J45" s="725"/>
      <c r="K45" s="726"/>
    </row>
    <row r="48" spans="1:11">
      <c r="A48" s="167" t="s">
        <v>444</v>
      </c>
    </row>
    <row r="49" spans="1:11" ht="3.75" customHeight="1"/>
    <row r="50" spans="1:11" ht="18.75" customHeight="1">
      <c r="A50" s="692" t="s">
        <v>495</v>
      </c>
      <c r="B50" s="693"/>
      <c r="C50" s="841"/>
      <c r="D50" s="842"/>
      <c r="E50" s="843"/>
    </row>
    <row r="51" spans="1:11" ht="18.75" customHeight="1">
      <c r="A51" s="218" t="s">
        <v>499</v>
      </c>
      <c r="B51" s="265"/>
      <c r="C51" s="265"/>
      <c r="D51" s="265"/>
      <c r="E51" s="265"/>
      <c r="F51" s="265"/>
      <c r="G51" s="265"/>
      <c r="H51" s="265"/>
      <c r="I51" s="265"/>
      <c r="J51" s="265"/>
      <c r="K51" s="219"/>
    </row>
    <row r="52" spans="1:11" ht="18.75" customHeight="1">
      <c r="A52" s="847" t="s">
        <v>493</v>
      </c>
      <c r="B52" s="848"/>
      <c r="C52" s="848"/>
      <c r="D52" s="848"/>
      <c r="E52" s="848"/>
      <c r="F52" s="848"/>
      <c r="G52" s="848"/>
      <c r="H52" s="848"/>
      <c r="I52" s="848"/>
      <c r="J52" s="848"/>
      <c r="K52" s="849"/>
    </row>
    <row r="53" spans="1:11" ht="18.75" customHeight="1">
      <c r="A53" s="227"/>
      <c r="B53" s="718"/>
      <c r="C53" s="719"/>
      <c r="D53" s="719"/>
      <c r="E53" s="719"/>
      <c r="F53" s="719"/>
      <c r="G53" s="719"/>
      <c r="H53" s="719"/>
      <c r="I53" s="719"/>
      <c r="J53" s="719"/>
      <c r="K53" s="720"/>
    </row>
    <row r="54" spans="1:11" ht="18.75" customHeight="1">
      <c r="A54" s="227"/>
      <c r="B54" s="721"/>
      <c r="C54" s="722"/>
      <c r="D54" s="722"/>
      <c r="E54" s="722"/>
      <c r="F54" s="722"/>
      <c r="G54" s="722"/>
      <c r="H54" s="722"/>
      <c r="I54" s="722"/>
      <c r="J54" s="722"/>
      <c r="K54" s="723"/>
    </row>
    <row r="55" spans="1:11" ht="18.75" customHeight="1">
      <c r="A55" s="227"/>
      <c r="B55" s="724"/>
      <c r="C55" s="725"/>
      <c r="D55" s="725"/>
      <c r="E55" s="725"/>
      <c r="F55" s="725"/>
      <c r="G55" s="725"/>
      <c r="H55" s="725"/>
      <c r="I55" s="725"/>
      <c r="J55" s="725"/>
      <c r="K55" s="726"/>
    </row>
    <row r="56" spans="1:11" ht="8.25" customHeight="1">
      <c r="A56" s="195"/>
      <c r="B56" s="196"/>
      <c r="C56" s="196"/>
      <c r="D56" s="196"/>
      <c r="E56" s="196"/>
      <c r="F56" s="196"/>
      <c r="G56" s="196"/>
      <c r="H56" s="196"/>
      <c r="I56" s="196"/>
      <c r="J56" s="196"/>
      <c r="K56" s="266"/>
    </row>
    <row r="57" spans="1:11" ht="30" customHeight="1">
      <c r="A57" s="844" t="s">
        <v>494</v>
      </c>
      <c r="B57" s="845"/>
      <c r="C57" s="845"/>
      <c r="D57" s="845"/>
      <c r="E57" s="845"/>
      <c r="F57" s="845"/>
      <c r="G57" s="845"/>
      <c r="H57" s="845"/>
      <c r="I57" s="845"/>
      <c r="J57" s="845"/>
      <c r="K57" s="846"/>
    </row>
    <row r="58" spans="1:11" ht="18.75" customHeight="1">
      <c r="A58" s="227"/>
      <c r="B58" s="718"/>
      <c r="C58" s="719"/>
      <c r="D58" s="719"/>
      <c r="E58" s="719"/>
      <c r="F58" s="719"/>
      <c r="G58" s="719"/>
      <c r="H58" s="719"/>
      <c r="I58" s="719"/>
      <c r="J58" s="719"/>
      <c r="K58" s="720"/>
    </row>
    <row r="59" spans="1:11" ht="18.75" customHeight="1">
      <c r="A59" s="227"/>
      <c r="B59" s="721"/>
      <c r="C59" s="722"/>
      <c r="D59" s="722"/>
      <c r="E59" s="722"/>
      <c r="F59" s="722"/>
      <c r="G59" s="722"/>
      <c r="H59" s="722"/>
      <c r="I59" s="722"/>
      <c r="J59" s="722"/>
      <c r="K59" s="723"/>
    </row>
    <row r="60" spans="1:11" ht="18.75" customHeight="1">
      <c r="A60" s="228"/>
      <c r="B60" s="724"/>
      <c r="C60" s="725"/>
      <c r="D60" s="725"/>
      <c r="E60" s="725"/>
      <c r="F60" s="725"/>
      <c r="G60" s="725"/>
      <c r="H60" s="725"/>
      <c r="I60" s="725"/>
      <c r="J60" s="725"/>
      <c r="K60" s="726"/>
    </row>
  </sheetData>
  <mergeCells count="56">
    <mergeCell ref="A2:K2"/>
    <mergeCell ref="B5:F5"/>
    <mergeCell ref="A10:C10"/>
    <mergeCell ref="D10:F10"/>
    <mergeCell ref="G10:K10"/>
    <mergeCell ref="A9:C9"/>
    <mergeCell ref="D9:F9"/>
    <mergeCell ref="G9:K9"/>
    <mergeCell ref="A8:C8"/>
    <mergeCell ref="D8:F8"/>
    <mergeCell ref="G8:K8"/>
    <mergeCell ref="A22:A23"/>
    <mergeCell ref="B22:F22"/>
    <mergeCell ref="G22:K22"/>
    <mergeCell ref="B23:F23"/>
    <mergeCell ref="G23:K23"/>
    <mergeCell ref="F26:G26"/>
    <mergeCell ref="F27:G27"/>
    <mergeCell ref="A32:A34"/>
    <mergeCell ref="E32:G32"/>
    <mergeCell ref="B32:D32"/>
    <mergeCell ref="A24:A27"/>
    <mergeCell ref="C24:K24"/>
    <mergeCell ref="B25:B27"/>
    <mergeCell ref="F25:G25"/>
    <mergeCell ref="H25:K25"/>
    <mergeCell ref="A19:A21"/>
    <mergeCell ref="B19:F21"/>
    <mergeCell ref="B18:F18"/>
    <mergeCell ref="G18:K18"/>
    <mergeCell ref="A11:C11"/>
    <mergeCell ref="D11:F11"/>
    <mergeCell ref="G11:K11"/>
    <mergeCell ref="A16:A17"/>
    <mergeCell ref="G19:K19"/>
    <mergeCell ref="G21:H21"/>
    <mergeCell ref="G20:H20"/>
    <mergeCell ref="I20:K20"/>
    <mergeCell ref="I21:K21"/>
    <mergeCell ref="B16:F16"/>
    <mergeCell ref="G16:K16"/>
    <mergeCell ref="I35:K37"/>
    <mergeCell ref="I32:K34"/>
    <mergeCell ref="B53:K55"/>
    <mergeCell ref="B58:K60"/>
    <mergeCell ref="A50:B50"/>
    <mergeCell ref="C50:E50"/>
    <mergeCell ref="B33:B34"/>
    <mergeCell ref="E33:E34"/>
    <mergeCell ref="F33:F34"/>
    <mergeCell ref="G33:G34"/>
    <mergeCell ref="H32:H34"/>
    <mergeCell ref="A36:A37"/>
    <mergeCell ref="A42:K45"/>
    <mergeCell ref="A57:K57"/>
    <mergeCell ref="A52:K52"/>
  </mergeCells>
  <phoneticPr fontId="5"/>
  <dataValidations count="4">
    <dataValidation type="list" allowBlank="1" showInputMessage="1" showErrorMessage="1" sqref="K26:K27">
      <formula1>"転用,譲渡,交換,貸付,取壊し"</formula1>
    </dataValidation>
    <dataValidation type="list" allowBlank="1" showInputMessage="1" showErrorMessage="1" sqref="I26:I27">
      <formula1>"有（承認済）,有（申請済）,有（申請予定）,無"</formula1>
    </dataValidation>
    <dataValidation type="list" allowBlank="1" showInputMessage="1" showErrorMessage="1" sqref="B25:B27">
      <formula1>"有,無"</formula1>
    </dataValidation>
    <dataValidation type="list" allowBlank="1" showInputMessage="1" showErrorMessage="1" sqref="B19:F21">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'管理用（このシートは削除しないでください）'!$D$3:$D$8</xm:f>
          </x14:formula1>
          <xm:sqref>B18:K18</xm:sqref>
        </x14:dataValidation>
        <x14:dataValidation type="list" allowBlank="1" showInputMessage="1" showErrorMessage="1">
          <x14:formula1>
            <xm:f>'管理用（このシートは削除しないでください）'!$F$3:$F$9</xm:f>
          </x14:formula1>
          <xm:sqref>B23:K23</xm:sqref>
        </x14:dataValidation>
        <x14:dataValidation type="list" allowBlank="1" showInputMessage="1" showErrorMessage="1">
          <x14:formula1>
            <xm:f>'管理用（このシートは削除しないでください）'!$D$24:$D$45</xm:f>
          </x14:formula1>
          <xm:sqref>D9:F9</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3"/>
  <sheetViews>
    <sheetView view="pageBreakPreview" topLeftCell="A22" zoomScale="90" zoomScaleNormal="100" zoomScaleSheetLayoutView="90" workbookViewId="0">
      <selection activeCell="G48" sqref="G48:H48"/>
    </sheetView>
  </sheetViews>
  <sheetFormatPr defaultColWidth="9" defaultRowHeight="12"/>
  <cols>
    <col min="1" max="1" width="11.25" style="167" customWidth="1"/>
    <col min="2" max="18" width="10" style="167" customWidth="1"/>
    <col min="19" max="16384" width="9" style="167"/>
  </cols>
  <sheetData>
    <row r="1" spans="1:11">
      <c r="A1" s="167" t="s">
        <v>500</v>
      </c>
    </row>
    <row r="2" spans="1:11" ht="18" customHeight="1">
      <c r="A2" s="737" t="s">
        <v>285</v>
      </c>
      <c r="B2" s="737"/>
      <c r="C2" s="737"/>
      <c r="D2" s="737"/>
      <c r="E2" s="737"/>
      <c r="F2" s="737"/>
      <c r="G2" s="737"/>
      <c r="H2" s="737"/>
      <c r="I2" s="737"/>
      <c r="J2" s="737"/>
      <c r="K2" s="737"/>
    </row>
    <row r="5" spans="1:11" ht="18.75" customHeight="1">
      <c r="A5" s="221" t="s">
        <v>86</v>
      </c>
      <c r="B5" s="734" t="s">
        <v>501</v>
      </c>
      <c r="C5" s="734"/>
      <c r="D5" s="734"/>
      <c r="E5" s="734"/>
      <c r="F5" s="734"/>
    </row>
    <row r="6" spans="1:11" ht="12" customHeight="1">
      <c r="A6" s="220"/>
      <c r="B6" s="177"/>
      <c r="C6" s="177"/>
      <c r="D6" s="177"/>
      <c r="E6" s="177"/>
      <c r="F6" s="177"/>
    </row>
    <row r="8" spans="1:11">
      <c r="A8" s="734" t="s">
        <v>271</v>
      </c>
      <c r="B8" s="734"/>
      <c r="C8" s="734"/>
      <c r="D8" s="734" t="s">
        <v>312</v>
      </c>
      <c r="E8" s="734"/>
      <c r="F8" s="734"/>
      <c r="G8" s="734" t="s">
        <v>272</v>
      </c>
      <c r="H8" s="734"/>
      <c r="I8" s="734"/>
      <c r="J8" s="734"/>
      <c r="K8" s="734"/>
    </row>
    <row r="9" spans="1:11" ht="18.75" customHeight="1">
      <c r="A9" s="739"/>
      <c r="B9" s="739"/>
      <c r="C9" s="739"/>
      <c r="D9" s="739"/>
      <c r="E9" s="739"/>
      <c r="F9" s="739"/>
      <c r="G9" s="739"/>
      <c r="H9" s="739"/>
      <c r="I9" s="739"/>
      <c r="J9" s="739"/>
      <c r="K9" s="739"/>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38" t="s">
        <v>273</v>
      </c>
      <c r="B14" s="728" t="s">
        <v>286</v>
      </c>
      <c r="C14" s="728"/>
      <c r="D14" s="728"/>
      <c r="E14" s="728"/>
      <c r="F14" s="728"/>
      <c r="G14" s="728" t="s">
        <v>287</v>
      </c>
      <c r="H14" s="728"/>
      <c r="I14" s="728"/>
      <c r="J14" s="728"/>
      <c r="K14" s="728"/>
    </row>
    <row r="15" spans="1:11" ht="18.75" customHeight="1">
      <c r="A15" s="729"/>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21" t="s">
        <v>302</v>
      </c>
      <c r="B16" s="671"/>
      <c r="C16" s="672"/>
      <c r="D16" s="672"/>
      <c r="E16" s="672"/>
      <c r="F16" s="673"/>
      <c r="G16" s="735"/>
      <c r="H16" s="797"/>
      <c r="I16" s="797"/>
      <c r="J16" s="797"/>
      <c r="K16" s="736"/>
    </row>
    <row r="17" spans="1:11" ht="18.75" customHeight="1">
      <c r="A17" s="343" t="s">
        <v>383</v>
      </c>
      <c r="B17" s="337" t="s">
        <v>624</v>
      </c>
      <c r="C17" s="379"/>
      <c r="D17" s="338" t="s">
        <v>634</v>
      </c>
      <c r="E17" s="380"/>
      <c r="F17" s="340" t="s">
        <v>635</v>
      </c>
      <c r="G17" s="381">
        <f>C17+E17</f>
        <v>0</v>
      </c>
      <c r="H17" s="339"/>
      <c r="I17" s="382"/>
      <c r="J17" s="339"/>
      <c r="K17" s="383"/>
    </row>
    <row r="18" spans="1:11">
      <c r="A18" s="705" t="s">
        <v>292</v>
      </c>
      <c r="B18" s="728" t="s">
        <v>290</v>
      </c>
      <c r="C18" s="728"/>
      <c r="D18" s="728"/>
      <c r="E18" s="728"/>
      <c r="F18" s="728"/>
      <c r="G18" s="728" t="s">
        <v>291</v>
      </c>
      <c r="H18" s="728"/>
      <c r="I18" s="728"/>
      <c r="J18" s="728"/>
      <c r="K18" s="728"/>
    </row>
    <row r="19" spans="1:11" ht="18.75" customHeight="1">
      <c r="A19" s="729"/>
      <c r="B19" s="711"/>
      <c r="C19" s="711"/>
      <c r="D19" s="711"/>
      <c r="E19" s="711"/>
      <c r="F19" s="711"/>
      <c r="G19" s="711"/>
      <c r="H19" s="711"/>
      <c r="I19" s="711"/>
      <c r="J19" s="711"/>
      <c r="K19" s="711"/>
    </row>
    <row r="20" spans="1:11" ht="12" customHeight="1">
      <c r="A20" s="727" t="s">
        <v>293</v>
      </c>
      <c r="B20" s="221" t="s">
        <v>294</v>
      </c>
      <c r="C20" s="734" t="s">
        <v>295</v>
      </c>
      <c r="D20" s="734"/>
      <c r="E20" s="734"/>
      <c r="F20" s="734"/>
      <c r="G20" s="734"/>
      <c r="H20" s="734"/>
      <c r="I20" s="734"/>
      <c r="J20" s="734"/>
      <c r="K20" s="734"/>
    </row>
    <row r="21" spans="1:11">
      <c r="A21" s="727"/>
      <c r="B21" s="711"/>
      <c r="C21" s="221" t="s">
        <v>296</v>
      </c>
      <c r="D21" s="221" t="s">
        <v>297</v>
      </c>
      <c r="E21" s="221" t="s">
        <v>298</v>
      </c>
      <c r="F21" s="735" t="s">
        <v>291</v>
      </c>
      <c r="G21" s="736"/>
      <c r="H21" s="728" t="s">
        <v>299</v>
      </c>
      <c r="I21" s="728"/>
      <c r="J21" s="728"/>
      <c r="K21" s="728"/>
    </row>
    <row r="22" spans="1:11" ht="18.75" customHeight="1">
      <c r="A22" s="727"/>
      <c r="B22" s="711"/>
      <c r="C22" s="350"/>
      <c r="D22" s="351"/>
      <c r="E22" s="352"/>
      <c r="F22" s="674"/>
      <c r="G22" s="674"/>
      <c r="H22" s="254" t="s">
        <v>300</v>
      </c>
      <c r="I22" s="353"/>
      <c r="J22" s="254" t="s">
        <v>301</v>
      </c>
      <c r="K22" s="354"/>
    </row>
    <row r="23" spans="1:11" ht="18.75" customHeight="1">
      <c r="A23" s="727"/>
      <c r="B23" s="711"/>
      <c r="C23" s="350"/>
      <c r="D23" s="351"/>
      <c r="E23" s="352"/>
      <c r="F23" s="674"/>
      <c r="G23" s="674"/>
      <c r="H23" s="254" t="s">
        <v>300</v>
      </c>
      <c r="I23" s="353"/>
      <c r="J23" s="254" t="s">
        <v>301</v>
      </c>
      <c r="K23" s="354"/>
    </row>
    <row r="26" spans="1:11">
      <c r="A26" s="167" t="s">
        <v>316</v>
      </c>
    </row>
    <row r="27" spans="1:11" ht="3.75" customHeight="1"/>
    <row r="28" spans="1:11">
      <c r="A28" s="716" t="s">
        <v>63</v>
      </c>
      <c r="B28" s="855" t="s">
        <v>362</v>
      </c>
      <c r="C28" s="856"/>
      <c r="D28" s="856"/>
      <c r="E28" s="696"/>
      <c r="F28" s="855" t="s">
        <v>511</v>
      </c>
      <c r="G28" s="856"/>
      <c r="H28" s="856"/>
      <c r="I28" s="856"/>
      <c r="J28" s="696"/>
      <c r="K28" s="716" t="s">
        <v>282</v>
      </c>
    </row>
    <row r="29" spans="1:11" ht="13.5" customHeight="1">
      <c r="A29" s="806"/>
      <c r="B29" s="870" t="s">
        <v>425</v>
      </c>
      <c r="C29" s="870" t="s">
        <v>510</v>
      </c>
      <c r="D29" s="870" t="s">
        <v>441</v>
      </c>
      <c r="E29" s="870" t="s">
        <v>279</v>
      </c>
      <c r="F29" s="873" t="s">
        <v>512</v>
      </c>
      <c r="G29" s="269"/>
      <c r="H29" s="730" t="s">
        <v>498</v>
      </c>
      <c r="I29" s="730" t="s">
        <v>578</v>
      </c>
      <c r="J29" s="871" t="s">
        <v>279</v>
      </c>
      <c r="K29" s="806"/>
    </row>
    <row r="30" spans="1:11" ht="24">
      <c r="A30" s="717"/>
      <c r="B30" s="870"/>
      <c r="C30" s="870"/>
      <c r="D30" s="870"/>
      <c r="E30" s="870"/>
      <c r="F30" s="874"/>
      <c r="G30" s="258" t="s">
        <v>570</v>
      </c>
      <c r="H30" s="821"/>
      <c r="I30" s="821"/>
      <c r="J30" s="872"/>
      <c r="K30" s="717"/>
    </row>
    <row r="31" spans="1:11" ht="18.75" customHeight="1">
      <c r="A31" s="221" t="s">
        <v>637</v>
      </c>
      <c r="B31" s="351"/>
      <c r="C31" s="351"/>
      <c r="D31" s="351"/>
      <c r="E31" s="351"/>
      <c r="F31" s="359"/>
      <c r="G31" s="351"/>
      <c r="H31" s="351"/>
      <c r="I31" s="351"/>
      <c r="J31" s="351"/>
      <c r="K31" s="178" t="str">
        <f>IF(SUM(B31+C31+D31+E31+F31+H31+I31+J31)=0,"",SUM(B31+C31+D31+E31+F31+H31+I31+J31))</f>
        <v/>
      </c>
    </row>
    <row r="32" spans="1:11" ht="15" customHeight="1">
      <c r="A32" s="728" t="s">
        <v>638</v>
      </c>
      <c r="B32" s="454"/>
      <c r="C32" s="454"/>
      <c r="D32" s="454"/>
      <c r="E32" s="454"/>
      <c r="F32" s="455"/>
      <c r="G32" s="454"/>
      <c r="H32" s="454"/>
      <c r="I32" s="454"/>
      <c r="J32" s="454"/>
      <c r="K32" s="179" t="str">
        <f t="shared" ref="K32:K33" si="0">IF(SUM(B32+C32+D32+E32+F32+H32+I32+J32)=0,"",SUM(B32+C32+D32+E32+F32+H32+I32+J32))</f>
        <v/>
      </c>
    </row>
    <row r="33" spans="1:11" ht="15" customHeight="1">
      <c r="A33" s="728"/>
      <c r="B33" s="356"/>
      <c r="C33" s="356"/>
      <c r="D33" s="356"/>
      <c r="E33" s="356"/>
      <c r="F33" s="365"/>
      <c r="G33" s="356"/>
      <c r="H33" s="356"/>
      <c r="I33" s="356"/>
      <c r="J33" s="356"/>
      <c r="K33" s="180" t="str">
        <f t="shared" si="0"/>
        <v/>
      </c>
    </row>
    <row r="34" spans="1:11" s="196" customFormat="1" ht="7.5" customHeight="1">
      <c r="A34" s="220"/>
      <c r="B34" s="236"/>
      <c r="C34" s="236"/>
      <c r="D34" s="236"/>
      <c r="E34" s="236"/>
      <c r="F34" s="236"/>
      <c r="G34" s="236"/>
      <c r="H34" s="236"/>
      <c r="I34" s="236"/>
      <c r="J34" s="236"/>
      <c r="K34" s="236"/>
    </row>
    <row r="35" spans="1:11" ht="22.5" customHeight="1">
      <c r="A35" s="221" t="s">
        <v>516</v>
      </c>
      <c r="B35" s="271" t="s">
        <v>513</v>
      </c>
      <c r="C35" s="370"/>
      <c r="D35" s="271" t="s">
        <v>514</v>
      </c>
      <c r="E35" s="370"/>
      <c r="F35" s="271" t="s">
        <v>515</v>
      </c>
      <c r="G35" s="370"/>
      <c r="H35" s="236"/>
      <c r="I35" s="236"/>
      <c r="J35" s="236"/>
      <c r="K35" s="236"/>
    </row>
    <row r="37" spans="1:11" ht="16.5" customHeight="1"/>
    <row r="38" spans="1:11">
      <c r="A38" s="167" t="s">
        <v>317</v>
      </c>
    </row>
    <row r="39" spans="1:11" ht="3.75" customHeight="1"/>
    <row r="40" spans="1:11" ht="18.75" customHeight="1">
      <c r="A40" s="718"/>
      <c r="B40" s="719"/>
      <c r="C40" s="719"/>
      <c r="D40" s="719"/>
      <c r="E40" s="719"/>
      <c r="F40" s="719"/>
      <c r="G40" s="719"/>
      <c r="H40" s="719"/>
      <c r="I40" s="719"/>
      <c r="J40" s="719"/>
      <c r="K40" s="720"/>
    </row>
    <row r="41" spans="1:11" ht="18.75" customHeight="1">
      <c r="A41" s="721"/>
      <c r="B41" s="722"/>
      <c r="C41" s="722"/>
      <c r="D41" s="722"/>
      <c r="E41" s="722"/>
      <c r="F41" s="722"/>
      <c r="G41" s="722"/>
      <c r="H41" s="722"/>
      <c r="I41" s="722"/>
      <c r="J41" s="722"/>
      <c r="K41" s="723"/>
    </row>
    <row r="42" spans="1:11" ht="18.75" customHeight="1">
      <c r="A42" s="724"/>
      <c r="B42" s="725"/>
      <c r="C42" s="725"/>
      <c r="D42" s="725"/>
      <c r="E42" s="725"/>
      <c r="F42" s="725"/>
      <c r="G42" s="725"/>
      <c r="H42" s="725"/>
      <c r="I42" s="725"/>
      <c r="J42" s="725"/>
      <c r="K42" s="726"/>
    </row>
    <row r="45" spans="1:11">
      <c r="A45" s="167" t="s">
        <v>444</v>
      </c>
    </row>
    <row r="46" spans="1:11" ht="3.75" customHeight="1"/>
    <row r="47" spans="1:11" ht="18.75" customHeight="1">
      <c r="A47" s="714" t="s">
        <v>517</v>
      </c>
      <c r="B47" s="754"/>
      <c r="C47" s="372" t="s">
        <v>633</v>
      </c>
      <c r="D47" s="342" t="s">
        <v>632</v>
      </c>
      <c r="E47" s="371" t="s">
        <v>633</v>
      </c>
      <c r="F47" s="344"/>
      <c r="G47" s="760" t="s">
        <v>529</v>
      </c>
      <c r="H47" s="760"/>
      <c r="I47" s="857"/>
      <c r="J47" s="857"/>
      <c r="K47" s="857"/>
    </row>
    <row r="48" spans="1:11" ht="18.75" customHeight="1">
      <c r="A48" s="714" t="s">
        <v>528</v>
      </c>
      <c r="B48" s="754"/>
      <c r="C48" s="372"/>
      <c r="D48" s="223" t="s">
        <v>539</v>
      </c>
      <c r="E48" s="862"/>
      <c r="F48" s="864"/>
      <c r="G48" s="760" t="s">
        <v>530</v>
      </c>
      <c r="H48" s="760"/>
      <c r="I48" s="858"/>
      <c r="J48" s="858"/>
      <c r="K48" s="858"/>
    </row>
    <row r="49" spans="1:11" ht="18.75" customHeight="1">
      <c r="A49" s="692" t="s">
        <v>531</v>
      </c>
      <c r="B49" s="754"/>
      <c r="C49" s="739"/>
      <c r="D49" s="739"/>
      <c r="E49" s="739"/>
      <c r="F49" s="739"/>
      <c r="G49" s="739"/>
      <c r="H49" s="739"/>
      <c r="I49" s="739"/>
      <c r="J49" s="739"/>
      <c r="K49" s="739"/>
    </row>
    <row r="50" spans="1:11" ht="18.75" customHeight="1">
      <c r="A50" s="267"/>
      <c r="B50" s="509" t="s">
        <v>525</v>
      </c>
      <c r="C50" s="265"/>
      <c r="D50" s="265"/>
      <c r="E50" s="265"/>
      <c r="F50" s="265"/>
      <c r="G50" s="265"/>
      <c r="H50" s="265"/>
      <c r="I50" s="265"/>
      <c r="J50" s="265"/>
      <c r="K50" s="219"/>
    </row>
    <row r="51" spans="1:11" ht="18.75" customHeight="1">
      <c r="A51" s="513"/>
      <c r="B51" s="513"/>
      <c r="C51" s="221" t="s">
        <v>532</v>
      </c>
      <c r="D51" s="767"/>
      <c r="E51" s="767"/>
      <c r="F51" s="767"/>
      <c r="G51" s="767"/>
      <c r="H51" s="767"/>
      <c r="I51" s="767"/>
      <c r="J51" s="767"/>
      <c r="K51" s="767"/>
    </row>
    <row r="52" spans="1:11" ht="18.75" customHeight="1">
      <c r="A52" s="513"/>
      <c r="B52" s="512"/>
      <c r="C52" s="221" t="s">
        <v>455</v>
      </c>
      <c r="D52" s="767"/>
      <c r="E52" s="767"/>
      <c r="F52" s="767"/>
      <c r="G52" s="767"/>
      <c r="H52" s="767"/>
      <c r="I52" s="767"/>
      <c r="J52" s="767"/>
      <c r="K52" s="767"/>
    </row>
    <row r="53" spans="1:11" ht="18.75" customHeight="1">
      <c r="A53" s="268"/>
      <c r="B53" s="510" t="s">
        <v>523</v>
      </c>
      <c r="C53" s="211"/>
      <c r="D53" s="225"/>
      <c r="E53" s="862"/>
      <c r="F53" s="863"/>
      <c r="G53" s="863"/>
      <c r="H53" s="863"/>
      <c r="I53" s="863"/>
      <c r="J53" s="863"/>
      <c r="K53" s="864"/>
    </row>
    <row r="54" spans="1:11" ht="18.75" customHeight="1">
      <c r="A54" s="218" t="s">
        <v>524</v>
      </c>
      <c r="B54" s="265"/>
      <c r="C54" s="265"/>
      <c r="D54" s="238"/>
      <c r="E54" s="865"/>
      <c r="F54" s="865"/>
      <c r="G54" s="865"/>
      <c r="H54" s="865"/>
      <c r="I54" s="265"/>
      <c r="J54" s="265"/>
      <c r="K54" s="219"/>
    </row>
    <row r="55" spans="1:11" ht="18.75" customHeight="1">
      <c r="A55" s="202"/>
      <c r="B55" s="221" t="s">
        <v>340</v>
      </c>
      <c r="C55" s="675"/>
      <c r="D55" s="676"/>
      <c r="E55" s="676"/>
      <c r="F55" s="869"/>
      <c r="G55" s="221" t="s">
        <v>272</v>
      </c>
      <c r="H55" s="675"/>
      <c r="I55" s="676"/>
      <c r="J55" s="676"/>
      <c r="K55" s="869"/>
    </row>
    <row r="56" spans="1:11" ht="18.75" customHeight="1">
      <c r="A56" s="195"/>
      <c r="B56" s="224" t="s">
        <v>288</v>
      </c>
      <c r="C56" s="675"/>
      <c r="D56" s="869"/>
      <c r="E56" s="167" t="s">
        <v>343</v>
      </c>
      <c r="F56" s="221" t="s">
        <v>341</v>
      </c>
      <c r="G56" s="675"/>
      <c r="H56" s="676"/>
      <c r="I56" s="225" t="s">
        <v>342</v>
      </c>
      <c r="J56" s="196"/>
      <c r="K56" s="266"/>
    </row>
    <row r="57" spans="1:11" ht="18.75" customHeight="1">
      <c r="A57" s="195"/>
      <c r="B57" s="688" t="s">
        <v>526</v>
      </c>
      <c r="C57" s="688"/>
      <c r="D57" s="688"/>
      <c r="E57" s="688"/>
      <c r="F57" s="813"/>
      <c r="G57" s="814"/>
      <c r="H57" s="814"/>
      <c r="I57" s="815"/>
      <c r="J57" s="196"/>
      <c r="K57" s="266"/>
    </row>
    <row r="58" spans="1:11" ht="18.75" customHeight="1">
      <c r="A58" s="195"/>
      <c r="B58" s="867" t="s">
        <v>527</v>
      </c>
      <c r="C58" s="868"/>
      <c r="D58" s="868"/>
      <c r="E58" s="868"/>
      <c r="F58" s="694" t="s">
        <v>335</v>
      </c>
      <c r="G58" s="695"/>
      <c r="H58" s="859"/>
      <c r="I58" s="860"/>
      <c r="J58" s="861"/>
      <c r="K58" s="266"/>
    </row>
    <row r="59" spans="1:11" ht="18.75" customHeight="1">
      <c r="A59" s="195"/>
      <c r="B59" s="214"/>
      <c r="C59" s="216"/>
      <c r="D59" s="216"/>
      <c r="E59" s="215"/>
      <c r="F59" s="205"/>
      <c r="G59" s="204" t="s">
        <v>336</v>
      </c>
      <c r="H59" s="373"/>
      <c r="I59" s="374"/>
      <c r="J59" s="358"/>
      <c r="K59" s="266"/>
    </row>
    <row r="60" spans="1:11" ht="18.75" customHeight="1">
      <c r="A60" s="226"/>
      <c r="B60" s="197"/>
      <c r="C60" s="217"/>
      <c r="D60" s="697"/>
      <c r="E60" s="698"/>
      <c r="F60" s="866" t="s">
        <v>334</v>
      </c>
      <c r="G60" s="698"/>
      <c r="H60" s="702"/>
      <c r="I60" s="702"/>
      <c r="J60" s="703"/>
      <c r="K60" s="213"/>
    </row>
    <row r="61" spans="1:11" ht="6.75" customHeight="1">
      <c r="A61" s="196"/>
      <c r="B61" s="175"/>
      <c r="C61" s="175"/>
      <c r="D61" s="175"/>
      <c r="E61" s="175"/>
      <c r="F61" s="175"/>
      <c r="G61" s="175"/>
      <c r="H61" s="276"/>
      <c r="I61" s="276"/>
      <c r="J61" s="276"/>
      <c r="K61" s="196"/>
    </row>
    <row r="62" spans="1:11" ht="12" customHeight="1">
      <c r="A62" s="196" t="s">
        <v>534</v>
      </c>
      <c r="B62" s="175"/>
      <c r="C62" s="175"/>
      <c r="D62" s="175"/>
      <c r="E62" s="175"/>
      <c r="F62" s="175"/>
      <c r="G62" s="175"/>
      <c r="H62" s="276"/>
      <c r="I62" s="276"/>
      <c r="J62" s="276"/>
      <c r="K62" s="196"/>
    </row>
    <row r="63" spans="1:11">
      <c r="A63" s="167" t="s">
        <v>533</v>
      </c>
    </row>
  </sheetData>
  <mergeCells count="65">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F22:G22"/>
    <mergeCell ref="F23:G23"/>
    <mergeCell ref="A28:A30"/>
    <mergeCell ref="C29:C30"/>
    <mergeCell ref="D29:D30"/>
    <mergeCell ref="E29:E30"/>
    <mergeCell ref="A20:A23"/>
    <mergeCell ref="C20:K20"/>
    <mergeCell ref="B21:B23"/>
    <mergeCell ref="F21:G21"/>
    <mergeCell ref="H21:K21"/>
    <mergeCell ref="K28:K30"/>
    <mergeCell ref="A32:A33"/>
    <mergeCell ref="A40:K42"/>
    <mergeCell ref="A47:B47"/>
    <mergeCell ref="B28:E28"/>
    <mergeCell ref="F28:J28"/>
    <mergeCell ref="B29:B30"/>
    <mergeCell ref="H29:H30"/>
    <mergeCell ref="I29:I30"/>
    <mergeCell ref="J29:J30"/>
    <mergeCell ref="F29:F30"/>
    <mergeCell ref="F60:G60"/>
    <mergeCell ref="H60:J60"/>
    <mergeCell ref="B58:E58"/>
    <mergeCell ref="D60:E60"/>
    <mergeCell ref="C55:F55"/>
    <mergeCell ref="H55:K55"/>
    <mergeCell ref="F57:I57"/>
    <mergeCell ref="C56:D56"/>
    <mergeCell ref="G56:H56"/>
    <mergeCell ref="B57:E57"/>
    <mergeCell ref="A48:B48"/>
    <mergeCell ref="I47:K47"/>
    <mergeCell ref="I48:K48"/>
    <mergeCell ref="F58:G58"/>
    <mergeCell ref="H58:J58"/>
    <mergeCell ref="C49:K49"/>
    <mergeCell ref="D51:K51"/>
    <mergeCell ref="D52:G52"/>
    <mergeCell ref="A49:B49"/>
    <mergeCell ref="H52:K52"/>
    <mergeCell ref="E53:K53"/>
    <mergeCell ref="E48:F48"/>
    <mergeCell ref="G47:H47"/>
    <mergeCell ref="G48:H48"/>
    <mergeCell ref="E54:H54"/>
  </mergeCells>
  <phoneticPr fontId="5"/>
  <dataValidations count="4">
    <dataValidation type="list" allowBlank="1" showInputMessage="1" showErrorMessage="1" sqref="H59:J59">
      <formula1>"バス,鉄道,船舶"</formula1>
    </dataValidation>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C48">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'管理用（このシートは削除しないでください）'!$D$3:$D$8</xm:f>
          </x14:formula1>
          <xm:sqref>B16:K16</xm:sqref>
        </x14:dataValidation>
        <x14:dataValidation type="list" allowBlank="1" showInputMessage="1" showErrorMessage="1">
          <x14:formula1>
            <xm:f>'管理用（このシートは削除しないでください）'!$F$3:$F$10</xm:f>
          </x14:formula1>
          <xm:sqref>B19:K19</xm:sqref>
        </x14:dataValidation>
        <x14:dataValidation type="list" allowBlank="1" showInputMessage="1" showErrorMessage="1">
          <x14:formula1>
            <xm:f>'管理用（このシートは削除しないでください）'!$B$49:$B$50</xm:f>
          </x14:formula1>
          <xm:sqref>C49:K49</xm:sqref>
        </x14:dataValidation>
        <x14:dataValidation type="list" allowBlank="1" showInputMessage="1" showErrorMessage="1">
          <x14:formula1>
            <xm:f>'管理用（このシートは削除しないでください）'!$B$51:$B$54</xm:f>
          </x14:formula1>
          <xm:sqref>E53:K53</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8"/>
  <sheetViews>
    <sheetView view="pageBreakPreview" topLeftCell="A22" zoomScale="90" zoomScaleNormal="100" zoomScaleSheetLayoutView="90" workbookViewId="0">
      <selection activeCell="E67" sqref="E67"/>
    </sheetView>
  </sheetViews>
  <sheetFormatPr defaultColWidth="9" defaultRowHeight="12"/>
  <cols>
    <col min="1" max="1" width="11.25" style="167" customWidth="1"/>
    <col min="2" max="18" width="10" style="167" customWidth="1"/>
    <col min="19" max="16384" width="9" style="167"/>
  </cols>
  <sheetData>
    <row r="1" spans="1:11">
      <c r="A1" s="167" t="s">
        <v>535</v>
      </c>
    </row>
    <row r="2" spans="1:11" ht="18" customHeight="1">
      <c r="A2" s="737" t="s">
        <v>285</v>
      </c>
      <c r="B2" s="737"/>
      <c r="C2" s="737"/>
      <c r="D2" s="737"/>
      <c r="E2" s="737"/>
      <c r="F2" s="737"/>
      <c r="G2" s="737"/>
      <c r="H2" s="737"/>
      <c r="I2" s="737"/>
      <c r="J2" s="737"/>
      <c r="K2" s="737"/>
    </row>
    <row r="5" spans="1:11" ht="18.75" customHeight="1">
      <c r="A5" s="221" t="s">
        <v>86</v>
      </c>
      <c r="B5" s="734" t="s">
        <v>536</v>
      </c>
      <c r="C5" s="734"/>
      <c r="D5" s="734"/>
      <c r="E5" s="734"/>
      <c r="F5" s="734"/>
    </row>
    <row r="6" spans="1:11" ht="12" customHeight="1">
      <c r="A6" s="220"/>
      <c r="B6" s="177"/>
      <c r="C6" s="177"/>
      <c r="D6" s="177"/>
      <c r="E6" s="177"/>
      <c r="F6" s="177"/>
    </row>
    <row r="8" spans="1:11">
      <c r="A8" s="734" t="s">
        <v>271</v>
      </c>
      <c r="B8" s="734"/>
      <c r="C8" s="734"/>
      <c r="D8" s="734" t="s">
        <v>312</v>
      </c>
      <c r="E8" s="734"/>
      <c r="F8" s="734"/>
      <c r="G8" s="734" t="s">
        <v>272</v>
      </c>
      <c r="H8" s="734"/>
      <c r="I8" s="734"/>
      <c r="J8" s="734"/>
      <c r="K8" s="734"/>
    </row>
    <row r="9" spans="1:11" ht="18.75" customHeight="1">
      <c r="A9" s="739"/>
      <c r="B9" s="739"/>
      <c r="C9" s="739"/>
      <c r="D9" s="739"/>
      <c r="E9" s="739"/>
      <c r="F9" s="739"/>
      <c r="G9" s="739"/>
      <c r="H9" s="739"/>
      <c r="I9" s="739"/>
      <c r="J9" s="739"/>
      <c r="K9" s="739"/>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38" t="s">
        <v>273</v>
      </c>
      <c r="B14" s="728" t="s">
        <v>286</v>
      </c>
      <c r="C14" s="728"/>
      <c r="D14" s="728"/>
      <c r="E14" s="728"/>
      <c r="F14" s="728"/>
      <c r="G14" s="728" t="s">
        <v>287</v>
      </c>
      <c r="H14" s="728"/>
      <c r="I14" s="728"/>
      <c r="J14" s="728"/>
      <c r="K14" s="728"/>
    </row>
    <row r="15" spans="1:11" ht="18.75" customHeight="1">
      <c r="A15" s="729"/>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21" t="s">
        <v>302</v>
      </c>
      <c r="B16" s="711"/>
      <c r="C16" s="711"/>
      <c r="D16" s="711"/>
      <c r="E16" s="711"/>
      <c r="F16" s="711"/>
      <c r="G16" s="735"/>
      <c r="H16" s="797"/>
      <c r="I16" s="797"/>
      <c r="J16" s="797"/>
      <c r="K16" s="736"/>
    </row>
    <row r="17" spans="1:11" ht="18.75" customHeight="1">
      <c r="A17" s="343" t="s">
        <v>383</v>
      </c>
      <c r="B17" s="337" t="s">
        <v>624</v>
      </c>
      <c r="C17" s="379"/>
      <c r="D17" s="338" t="s">
        <v>634</v>
      </c>
      <c r="E17" s="380"/>
      <c r="F17" s="340" t="s">
        <v>635</v>
      </c>
      <c r="G17" s="381">
        <f>C17+E17</f>
        <v>0</v>
      </c>
      <c r="H17" s="339"/>
      <c r="I17" s="382"/>
      <c r="J17" s="339"/>
      <c r="K17" s="383"/>
    </row>
    <row r="18" spans="1:11">
      <c r="A18" s="705" t="s">
        <v>292</v>
      </c>
      <c r="B18" s="728" t="s">
        <v>290</v>
      </c>
      <c r="C18" s="728"/>
      <c r="D18" s="728"/>
      <c r="E18" s="728"/>
      <c r="F18" s="728"/>
      <c r="G18" s="728" t="s">
        <v>291</v>
      </c>
      <c r="H18" s="728"/>
      <c r="I18" s="728"/>
      <c r="J18" s="728"/>
      <c r="K18" s="728"/>
    </row>
    <row r="19" spans="1:11" ht="18.75" customHeight="1">
      <c r="A19" s="729"/>
      <c r="B19" s="711"/>
      <c r="C19" s="711"/>
      <c r="D19" s="711"/>
      <c r="E19" s="711"/>
      <c r="F19" s="711"/>
      <c r="G19" s="711"/>
      <c r="H19" s="711"/>
      <c r="I19" s="711"/>
      <c r="J19" s="711"/>
      <c r="K19" s="711"/>
    </row>
    <row r="20" spans="1:11" ht="12" customHeight="1">
      <c r="A20" s="727" t="s">
        <v>293</v>
      </c>
      <c r="B20" s="221" t="s">
        <v>294</v>
      </c>
      <c r="C20" s="734" t="s">
        <v>295</v>
      </c>
      <c r="D20" s="734"/>
      <c r="E20" s="734"/>
      <c r="F20" s="734"/>
      <c r="G20" s="734"/>
      <c r="H20" s="734"/>
      <c r="I20" s="734"/>
      <c r="J20" s="734"/>
      <c r="K20" s="734"/>
    </row>
    <row r="21" spans="1:11">
      <c r="A21" s="727"/>
      <c r="B21" s="711"/>
      <c r="C21" s="221" t="s">
        <v>296</v>
      </c>
      <c r="D21" s="221" t="s">
        <v>297</v>
      </c>
      <c r="E21" s="221" t="s">
        <v>298</v>
      </c>
      <c r="F21" s="735" t="s">
        <v>291</v>
      </c>
      <c r="G21" s="736"/>
      <c r="H21" s="728" t="s">
        <v>299</v>
      </c>
      <c r="I21" s="728"/>
      <c r="J21" s="728"/>
      <c r="K21" s="728"/>
    </row>
    <row r="22" spans="1:11" ht="18.75" customHeight="1">
      <c r="A22" s="727"/>
      <c r="B22" s="711"/>
      <c r="C22" s="350"/>
      <c r="D22" s="351"/>
      <c r="E22" s="352"/>
      <c r="F22" s="674"/>
      <c r="G22" s="674"/>
      <c r="H22" s="254" t="s">
        <v>300</v>
      </c>
      <c r="I22" s="353"/>
      <c r="J22" s="254" t="s">
        <v>301</v>
      </c>
      <c r="K22" s="354"/>
    </row>
    <row r="23" spans="1:11" ht="18.75" customHeight="1">
      <c r="A23" s="727"/>
      <c r="B23" s="711"/>
      <c r="C23" s="350"/>
      <c r="D23" s="351"/>
      <c r="E23" s="352"/>
      <c r="F23" s="674"/>
      <c r="G23" s="674"/>
      <c r="H23" s="254" t="s">
        <v>300</v>
      </c>
      <c r="I23" s="353"/>
      <c r="J23" s="254" t="s">
        <v>301</v>
      </c>
      <c r="K23" s="354"/>
    </row>
    <row r="26" spans="1:11">
      <c r="A26" s="167" t="s">
        <v>316</v>
      </c>
    </row>
    <row r="27" spans="1:11" ht="3.75" customHeight="1"/>
    <row r="28" spans="1:11">
      <c r="A28" s="716" t="s">
        <v>63</v>
      </c>
      <c r="B28" s="855" t="s">
        <v>362</v>
      </c>
      <c r="C28" s="856"/>
      <c r="D28" s="856"/>
      <c r="E28" s="696"/>
      <c r="F28" s="855" t="s">
        <v>511</v>
      </c>
      <c r="G28" s="856"/>
      <c r="H28" s="856"/>
      <c r="I28" s="856"/>
      <c r="J28" s="696"/>
      <c r="K28" s="716" t="s">
        <v>282</v>
      </c>
    </row>
    <row r="29" spans="1:11" ht="13.5" customHeight="1">
      <c r="A29" s="806"/>
      <c r="B29" s="870" t="s">
        <v>425</v>
      </c>
      <c r="C29" s="870" t="s">
        <v>510</v>
      </c>
      <c r="D29" s="870" t="s">
        <v>441</v>
      </c>
      <c r="E29" s="870" t="s">
        <v>279</v>
      </c>
      <c r="F29" s="873" t="s">
        <v>512</v>
      </c>
      <c r="G29" s="269"/>
      <c r="H29" s="730" t="s">
        <v>498</v>
      </c>
      <c r="I29" s="730" t="s">
        <v>578</v>
      </c>
      <c r="J29" s="871" t="s">
        <v>279</v>
      </c>
      <c r="K29" s="806"/>
    </row>
    <row r="30" spans="1:11" ht="24">
      <c r="A30" s="717"/>
      <c r="B30" s="870"/>
      <c r="C30" s="870"/>
      <c r="D30" s="870"/>
      <c r="E30" s="870"/>
      <c r="F30" s="874"/>
      <c r="G30" s="258" t="s">
        <v>570</v>
      </c>
      <c r="H30" s="821"/>
      <c r="I30" s="821"/>
      <c r="J30" s="872"/>
      <c r="K30" s="717"/>
    </row>
    <row r="31" spans="1:11" ht="18.75" customHeight="1">
      <c r="A31" s="221" t="s">
        <v>637</v>
      </c>
      <c r="B31" s="351"/>
      <c r="C31" s="351"/>
      <c r="D31" s="351"/>
      <c r="E31" s="351"/>
      <c r="F31" s="359"/>
      <c r="G31" s="351"/>
      <c r="H31" s="351"/>
      <c r="I31" s="351"/>
      <c r="J31" s="351"/>
      <c r="K31" s="178" t="str">
        <f>IF(SUM(B31+C31+D31+E31+F31+H31+I31+J31)=0,"",SUM(B31+C31+D31+E31+F31+H31+I31+J31))</f>
        <v/>
      </c>
    </row>
    <row r="32" spans="1:11" ht="15" customHeight="1">
      <c r="A32" s="728" t="s">
        <v>638</v>
      </c>
      <c r="B32" s="454"/>
      <c r="C32" s="454"/>
      <c r="D32" s="454"/>
      <c r="E32" s="454"/>
      <c r="F32" s="455"/>
      <c r="G32" s="454"/>
      <c r="H32" s="454"/>
      <c r="I32" s="454"/>
      <c r="J32" s="454"/>
      <c r="K32" s="179" t="str">
        <f t="shared" ref="K32:K33" si="0">IF(SUM(B32+C32+D32+E32+F32+H32+I32+J32)=0,"",SUM(B32+C32+D32+E32+F32+H32+I32+J32))</f>
        <v/>
      </c>
    </row>
    <row r="33" spans="1:11" ht="15" customHeight="1">
      <c r="A33" s="728"/>
      <c r="B33" s="356"/>
      <c r="C33" s="356"/>
      <c r="D33" s="356"/>
      <c r="E33" s="356"/>
      <c r="F33" s="365"/>
      <c r="G33" s="356"/>
      <c r="H33" s="356"/>
      <c r="I33" s="356"/>
      <c r="J33" s="356"/>
      <c r="K33" s="180" t="str">
        <f t="shared" si="0"/>
        <v/>
      </c>
    </row>
    <row r="34" spans="1:11" s="196" customFormat="1" ht="7.5" customHeight="1">
      <c r="A34" s="220"/>
      <c r="B34" s="236"/>
      <c r="C34" s="236"/>
      <c r="D34" s="236"/>
      <c r="E34" s="236"/>
      <c r="F34" s="236"/>
      <c r="G34" s="236"/>
      <c r="H34" s="236"/>
      <c r="I34" s="236"/>
      <c r="J34" s="236"/>
      <c r="K34" s="236"/>
    </row>
    <row r="35" spans="1:11" ht="22.5" customHeight="1">
      <c r="A35" s="221" t="s">
        <v>516</v>
      </c>
      <c r="B35" s="271" t="s">
        <v>513</v>
      </c>
      <c r="C35" s="370"/>
      <c r="D35" s="271" t="s">
        <v>514</v>
      </c>
      <c r="E35" s="370"/>
      <c r="F35" s="271" t="s">
        <v>515</v>
      </c>
      <c r="G35" s="370"/>
      <c r="H35" s="236"/>
      <c r="I35" s="236"/>
      <c r="J35" s="236"/>
      <c r="K35" s="236"/>
    </row>
    <row r="38" spans="1:11">
      <c r="A38" s="167" t="s">
        <v>317</v>
      </c>
    </row>
    <row r="39" spans="1:11" ht="3.75" customHeight="1"/>
    <row r="40" spans="1:11" ht="18.75" customHeight="1">
      <c r="A40" s="718"/>
      <c r="B40" s="719"/>
      <c r="C40" s="719"/>
      <c r="D40" s="719"/>
      <c r="E40" s="719"/>
      <c r="F40" s="719"/>
      <c r="G40" s="719"/>
      <c r="H40" s="719"/>
      <c r="I40" s="719"/>
      <c r="J40" s="719"/>
      <c r="K40" s="720"/>
    </row>
    <row r="41" spans="1:11" ht="18.75" customHeight="1">
      <c r="A41" s="721"/>
      <c r="B41" s="722"/>
      <c r="C41" s="722"/>
      <c r="D41" s="722"/>
      <c r="E41" s="722"/>
      <c r="F41" s="722"/>
      <c r="G41" s="722"/>
      <c r="H41" s="722"/>
      <c r="I41" s="722"/>
      <c r="J41" s="722"/>
      <c r="K41" s="723"/>
    </row>
    <row r="42" spans="1:11" ht="18.75" customHeight="1">
      <c r="A42" s="724"/>
      <c r="B42" s="725"/>
      <c r="C42" s="725"/>
      <c r="D42" s="725"/>
      <c r="E42" s="725"/>
      <c r="F42" s="725"/>
      <c r="G42" s="725"/>
      <c r="H42" s="725"/>
      <c r="I42" s="725"/>
      <c r="J42" s="725"/>
      <c r="K42" s="726"/>
    </row>
    <row r="45" spans="1:11">
      <c r="A45" s="167" t="s">
        <v>444</v>
      </c>
    </row>
    <row r="46" spans="1:11" ht="3.75" customHeight="1"/>
    <row r="47" spans="1:11" ht="18.75" customHeight="1">
      <c r="A47" s="714" t="s">
        <v>517</v>
      </c>
      <c r="B47" s="754"/>
      <c r="C47" s="372" t="s">
        <v>633</v>
      </c>
      <c r="D47" s="342" t="s">
        <v>632</v>
      </c>
      <c r="E47" s="371" t="s">
        <v>633</v>
      </c>
      <c r="F47" s="344"/>
      <c r="G47" s="760" t="s">
        <v>529</v>
      </c>
      <c r="H47" s="760"/>
      <c r="I47" s="857"/>
      <c r="J47" s="857"/>
      <c r="K47" s="857"/>
    </row>
    <row r="48" spans="1:11" ht="18.75" customHeight="1">
      <c r="A48" s="714" t="s">
        <v>528</v>
      </c>
      <c r="B48" s="754"/>
      <c r="C48" s="372"/>
      <c r="D48" s="223" t="s">
        <v>539</v>
      </c>
      <c r="E48" s="862"/>
      <c r="F48" s="864"/>
      <c r="G48" s="760" t="s">
        <v>530</v>
      </c>
      <c r="H48" s="760"/>
      <c r="I48" s="858"/>
      <c r="J48" s="858"/>
      <c r="K48" s="858"/>
    </row>
    <row r="49" spans="1:11" ht="18.75" customHeight="1">
      <c r="A49" s="694" t="s">
        <v>545</v>
      </c>
      <c r="B49" s="875"/>
      <c r="C49" s="875"/>
      <c r="D49" s="875"/>
      <c r="E49" s="875"/>
      <c r="F49" s="875"/>
      <c r="G49" s="875"/>
      <c r="H49" s="875"/>
      <c r="I49" s="875"/>
      <c r="J49" s="875"/>
      <c r="K49" s="695"/>
    </row>
    <row r="50" spans="1:11" ht="18.75" customHeight="1">
      <c r="A50" s="195"/>
      <c r="B50" s="728" t="s">
        <v>540</v>
      </c>
      <c r="C50" s="728"/>
      <c r="D50" s="277" t="s">
        <v>542</v>
      </c>
      <c r="E50" s="375"/>
      <c r="F50" s="277" t="s">
        <v>543</v>
      </c>
      <c r="G50" s="375"/>
      <c r="H50" s="277" t="s">
        <v>544</v>
      </c>
      <c r="I50" s="375"/>
      <c r="J50" s="265"/>
      <c r="K50" s="219"/>
    </row>
    <row r="51" spans="1:11" ht="18.75" customHeight="1">
      <c r="A51" s="195"/>
      <c r="B51" s="728" t="s">
        <v>541</v>
      </c>
      <c r="C51" s="728"/>
      <c r="D51" s="277" t="s">
        <v>542</v>
      </c>
      <c r="E51" s="375"/>
      <c r="F51" s="277" t="s">
        <v>543</v>
      </c>
      <c r="G51" s="375"/>
      <c r="H51" s="277" t="s">
        <v>544</v>
      </c>
      <c r="I51" s="375"/>
      <c r="J51" s="265"/>
      <c r="K51" s="219"/>
    </row>
    <row r="52" spans="1:11" ht="18.75" customHeight="1">
      <c r="A52" s="218" t="s">
        <v>524</v>
      </c>
      <c r="B52" s="265"/>
      <c r="C52" s="265"/>
      <c r="D52" s="238"/>
      <c r="E52" s="265"/>
      <c r="F52" s="265"/>
      <c r="G52" s="265"/>
      <c r="H52" s="265"/>
      <c r="I52" s="265"/>
      <c r="J52" s="265"/>
      <c r="K52" s="219"/>
    </row>
    <row r="53" spans="1:11" ht="18.75" customHeight="1">
      <c r="A53" s="202"/>
      <c r="B53" s="221" t="s">
        <v>340</v>
      </c>
      <c r="C53" s="675"/>
      <c r="D53" s="676"/>
      <c r="E53" s="676"/>
      <c r="F53" s="869"/>
      <c r="G53" s="221" t="s">
        <v>272</v>
      </c>
      <c r="H53" s="675"/>
      <c r="I53" s="676"/>
      <c r="J53" s="676"/>
      <c r="K53" s="869"/>
    </row>
    <row r="54" spans="1:11" ht="18.75" customHeight="1">
      <c r="A54" s="195"/>
      <c r="B54" s="224" t="s">
        <v>288</v>
      </c>
      <c r="C54" s="675"/>
      <c r="D54" s="869"/>
      <c r="E54" s="196" t="s">
        <v>343</v>
      </c>
      <c r="F54" s="221" t="s">
        <v>341</v>
      </c>
      <c r="G54" s="675"/>
      <c r="H54" s="676"/>
      <c r="I54" s="225" t="s">
        <v>342</v>
      </c>
      <c r="J54" s="196"/>
      <c r="K54" s="266"/>
    </row>
    <row r="55" spans="1:11" ht="18.75" customHeight="1">
      <c r="A55" s="226"/>
      <c r="B55" s="688" t="s">
        <v>526</v>
      </c>
      <c r="C55" s="688"/>
      <c r="D55" s="688"/>
      <c r="E55" s="688"/>
      <c r="F55" s="813"/>
      <c r="G55" s="814"/>
      <c r="H55" s="814"/>
      <c r="I55" s="815"/>
      <c r="J55" s="212"/>
      <c r="K55" s="213"/>
    </row>
    <row r="56" spans="1:11" ht="6.75" customHeight="1">
      <c r="A56" s="196"/>
      <c r="B56" s="175"/>
      <c r="C56" s="175"/>
      <c r="D56" s="175"/>
      <c r="E56" s="175"/>
      <c r="F56" s="175"/>
      <c r="G56" s="175"/>
      <c r="H56" s="276"/>
      <c r="I56" s="276"/>
      <c r="J56" s="276"/>
      <c r="K56" s="196"/>
    </row>
    <row r="57" spans="1:11" ht="12" customHeight="1">
      <c r="A57" s="196" t="s">
        <v>546</v>
      </c>
      <c r="B57" s="175"/>
      <c r="C57" s="175"/>
      <c r="D57" s="175"/>
      <c r="E57" s="175"/>
      <c r="F57" s="175"/>
      <c r="G57" s="175"/>
      <c r="H57" s="276"/>
      <c r="I57" s="276"/>
      <c r="J57" s="276"/>
      <c r="K57" s="196"/>
    </row>
    <row r="58" spans="1:11" ht="12" customHeight="1">
      <c r="A58" s="196" t="s">
        <v>534</v>
      </c>
      <c r="B58" s="175"/>
      <c r="C58" s="175"/>
      <c r="D58" s="175"/>
      <c r="E58" s="175"/>
      <c r="F58" s="175"/>
      <c r="G58" s="175"/>
      <c r="H58" s="276"/>
      <c r="I58" s="276"/>
      <c r="J58" s="276"/>
      <c r="K58" s="196"/>
    </row>
  </sheetData>
  <mergeCells count="55">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A40:K42"/>
    <mergeCell ref="F22:G22"/>
    <mergeCell ref="F23:G23"/>
    <mergeCell ref="A28:A30"/>
    <mergeCell ref="B28:E28"/>
    <mergeCell ref="F28:J28"/>
    <mergeCell ref="K28:K30"/>
    <mergeCell ref="B29:B30"/>
    <mergeCell ref="C29:C30"/>
    <mergeCell ref="D29:D30"/>
    <mergeCell ref="E29:E30"/>
    <mergeCell ref="A20:A23"/>
    <mergeCell ref="C20:K20"/>
    <mergeCell ref="B21:B23"/>
    <mergeCell ref="F21:G21"/>
    <mergeCell ref="H21:K21"/>
    <mergeCell ref="F29:F30"/>
    <mergeCell ref="H29:H30"/>
    <mergeCell ref="I29:I30"/>
    <mergeCell ref="J29:J30"/>
    <mergeCell ref="A32:A33"/>
    <mergeCell ref="A47:B47"/>
    <mergeCell ref="G47:H47"/>
    <mergeCell ref="I47:K47"/>
    <mergeCell ref="A48:B48"/>
    <mergeCell ref="G48:H48"/>
    <mergeCell ref="I48:K48"/>
    <mergeCell ref="E48:F48"/>
    <mergeCell ref="B55:E55"/>
    <mergeCell ref="F55:I55"/>
    <mergeCell ref="B50:C50"/>
    <mergeCell ref="B51:C51"/>
    <mergeCell ref="A49:K49"/>
    <mergeCell ref="C53:F53"/>
    <mergeCell ref="H53:K53"/>
    <mergeCell ref="C54:D54"/>
    <mergeCell ref="G54:H54"/>
  </mergeCells>
  <phoneticPr fontId="5"/>
  <dataValidations count="3">
    <dataValidation type="list" allowBlank="1" showInputMessage="1" showErrorMessage="1" sqref="B21:B23 C48">
      <formula1>"有,無"</formula1>
    </dataValidation>
    <dataValidation type="list" allowBlank="1" showInputMessage="1" showErrorMessage="1" sqref="I22:I23">
      <formula1>"有（承認済）,有（申請済）,有（申請予定）,無"</formula1>
    </dataValidation>
    <dataValidation type="list" allowBlank="1" showInputMessage="1" showErrorMessage="1" sqref="K22:K23">
      <formula1>"転用,譲渡,交換,貸付,取壊し"</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'管理用（このシートは削除しないでください）'!$F$3:$F$9</xm:f>
          </x14:formula1>
          <xm:sqref>B19:K19</xm:sqref>
        </x14:dataValidation>
        <x14:dataValidation type="list" allowBlank="1" showInputMessage="1" showErrorMessage="1">
          <x14:formula1>
            <xm:f>'管理用（このシートは削除しないでください）'!$D$3:$D$8</xm:f>
          </x14:formula1>
          <xm:sqref>B16:K16</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8"/>
  <sheetViews>
    <sheetView view="pageBreakPreview" topLeftCell="A19" zoomScale="90" zoomScaleNormal="100" zoomScaleSheetLayoutView="90" workbookViewId="0">
      <selection activeCell="N38" sqref="N38"/>
    </sheetView>
  </sheetViews>
  <sheetFormatPr defaultColWidth="9" defaultRowHeight="12"/>
  <cols>
    <col min="1" max="1" width="11.25" style="167" customWidth="1"/>
    <col min="2" max="18" width="10" style="167" customWidth="1"/>
    <col min="19" max="16384" width="9" style="167"/>
  </cols>
  <sheetData>
    <row r="1" spans="1:11">
      <c r="A1" s="167" t="s">
        <v>547</v>
      </c>
    </row>
    <row r="2" spans="1:11" ht="18" customHeight="1">
      <c r="A2" s="737" t="s">
        <v>285</v>
      </c>
      <c r="B2" s="737"/>
      <c r="C2" s="737"/>
      <c r="D2" s="737"/>
      <c r="E2" s="737"/>
      <c r="F2" s="737"/>
      <c r="G2" s="737"/>
      <c r="H2" s="737"/>
      <c r="I2" s="737"/>
      <c r="J2" s="737"/>
      <c r="K2" s="737"/>
    </row>
    <row r="5" spans="1:11" ht="18.75" customHeight="1">
      <c r="A5" s="221" t="s">
        <v>86</v>
      </c>
      <c r="B5" s="734" t="s">
        <v>548</v>
      </c>
      <c r="C5" s="734"/>
      <c r="D5" s="734"/>
      <c r="E5" s="734"/>
      <c r="F5" s="734"/>
    </row>
    <row r="6" spans="1:11" ht="12" customHeight="1">
      <c r="A6" s="220"/>
      <c r="B6" s="177"/>
      <c r="C6" s="177"/>
      <c r="D6" s="177"/>
      <c r="E6" s="177"/>
      <c r="F6" s="177"/>
    </row>
    <row r="8" spans="1:11">
      <c r="A8" s="734" t="s">
        <v>340</v>
      </c>
      <c r="B8" s="734"/>
      <c r="C8" s="734"/>
      <c r="D8" s="734" t="s">
        <v>466</v>
      </c>
      <c r="E8" s="734"/>
      <c r="F8" s="734"/>
      <c r="G8" s="734" t="s">
        <v>272</v>
      </c>
      <c r="H8" s="734"/>
      <c r="I8" s="734"/>
      <c r="J8" s="734"/>
      <c r="K8" s="734"/>
    </row>
    <row r="9" spans="1:11" ht="18.75" customHeight="1">
      <c r="A9" s="739"/>
      <c r="B9" s="739"/>
      <c r="C9" s="739"/>
      <c r="D9" s="739"/>
      <c r="E9" s="739"/>
      <c r="F9" s="739"/>
      <c r="G9" s="739"/>
      <c r="H9" s="739"/>
      <c r="I9" s="739"/>
      <c r="J9" s="739"/>
      <c r="K9" s="739"/>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38" t="s">
        <v>273</v>
      </c>
      <c r="B14" s="728" t="s">
        <v>286</v>
      </c>
      <c r="C14" s="728"/>
      <c r="D14" s="728"/>
      <c r="E14" s="728"/>
      <c r="F14" s="728"/>
      <c r="G14" s="728" t="s">
        <v>287</v>
      </c>
      <c r="H14" s="728"/>
      <c r="I14" s="728"/>
      <c r="J14" s="728"/>
      <c r="K14" s="728"/>
    </row>
    <row r="15" spans="1:11" ht="18.75" customHeight="1">
      <c r="A15" s="729"/>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21" t="s">
        <v>302</v>
      </c>
      <c r="B16" s="711"/>
      <c r="C16" s="711"/>
      <c r="D16" s="711"/>
      <c r="E16" s="711"/>
      <c r="F16" s="711"/>
      <c r="G16" s="671"/>
      <c r="H16" s="672"/>
      <c r="I16" s="672"/>
      <c r="J16" s="672"/>
      <c r="K16" s="673"/>
    </row>
    <row r="17" spans="1:11" ht="18.75" customHeight="1">
      <c r="A17" s="221" t="s">
        <v>549</v>
      </c>
      <c r="B17" s="711"/>
      <c r="C17" s="711"/>
      <c r="D17" s="711"/>
      <c r="E17" s="711"/>
      <c r="F17" s="711"/>
      <c r="G17" s="735"/>
      <c r="H17" s="797"/>
      <c r="I17" s="797"/>
      <c r="J17" s="797"/>
      <c r="K17" s="736"/>
    </row>
    <row r="18" spans="1:11" ht="12" customHeight="1">
      <c r="A18" s="728" t="s">
        <v>550</v>
      </c>
      <c r="B18" s="807"/>
      <c r="C18" s="808"/>
      <c r="D18" s="808"/>
      <c r="E18" s="808"/>
      <c r="F18" s="809"/>
      <c r="G18" s="745" t="s">
        <v>490</v>
      </c>
      <c r="H18" s="746"/>
      <c r="I18" s="746"/>
      <c r="J18" s="746"/>
      <c r="K18" s="784"/>
    </row>
    <row r="19" spans="1:11" ht="19.5" customHeight="1">
      <c r="A19" s="728"/>
      <c r="B19" s="689"/>
      <c r="C19" s="690"/>
      <c r="D19" s="690"/>
      <c r="E19" s="690"/>
      <c r="F19" s="691"/>
      <c r="G19" s="712" t="s">
        <v>551</v>
      </c>
      <c r="H19" s="782"/>
      <c r="I19" s="813"/>
      <c r="J19" s="814"/>
      <c r="K19" s="815"/>
    </row>
    <row r="20" spans="1:11">
      <c r="A20" s="705" t="s">
        <v>292</v>
      </c>
      <c r="B20" s="728" t="s">
        <v>290</v>
      </c>
      <c r="C20" s="728"/>
      <c r="D20" s="728"/>
      <c r="E20" s="728"/>
      <c r="F20" s="728"/>
      <c r="G20" s="728" t="s">
        <v>291</v>
      </c>
      <c r="H20" s="728"/>
      <c r="I20" s="728"/>
      <c r="J20" s="728"/>
      <c r="K20" s="728"/>
    </row>
    <row r="21" spans="1:11" ht="18.75" customHeight="1">
      <c r="A21" s="729"/>
      <c r="B21" s="711"/>
      <c r="C21" s="711"/>
      <c r="D21" s="711"/>
      <c r="E21" s="711"/>
      <c r="F21" s="711"/>
      <c r="G21" s="711"/>
      <c r="H21" s="711"/>
      <c r="I21" s="711"/>
      <c r="J21" s="711"/>
      <c r="K21" s="711"/>
    </row>
    <row r="22" spans="1:11" ht="12" customHeight="1">
      <c r="A22" s="727" t="s">
        <v>293</v>
      </c>
      <c r="B22" s="221" t="s">
        <v>294</v>
      </c>
      <c r="C22" s="734" t="s">
        <v>295</v>
      </c>
      <c r="D22" s="734"/>
      <c r="E22" s="734"/>
      <c r="F22" s="734"/>
      <c r="G22" s="734"/>
      <c r="H22" s="734"/>
      <c r="I22" s="734"/>
      <c r="J22" s="734"/>
      <c r="K22" s="734"/>
    </row>
    <row r="23" spans="1:11">
      <c r="A23" s="727"/>
      <c r="B23" s="711"/>
      <c r="C23" s="221" t="s">
        <v>296</v>
      </c>
      <c r="D23" s="221" t="s">
        <v>297</v>
      </c>
      <c r="E23" s="221" t="s">
        <v>298</v>
      </c>
      <c r="F23" s="735" t="s">
        <v>291</v>
      </c>
      <c r="G23" s="736"/>
      <c r="H23" s="728" t="s">
        <v>299</v>
      </c>
      <c r="I23" s="728"/>
      <c r="J23" s="728"/>
      <c r="K23" s="728"/>
    </row>
    <row r="24" spans="1:11" ht="18.75" customHeight="1">
      <c r="A24" s="727"/>
      <c r="B24" s="711"/>
      <c r="C24" s="350"/>
      <c r="D24" s="351"/>
      <c r="E24" s="352"/>
      <c r="F24" s="674"/>
      <c r="G24" s="674"/>
      <c r="H24" s="254" t="s">
        <v>300</v>
      </c>
      <c r="I24" s="353"/>
      <c r="J24" s="254" t="s">
        <v>301</v>
      </c>
      <c r="K24" s="354"/>
    </row>
    <row r="25" spans="1:11" ht="18.75" customHeight="1">
      <c r="A25" s="727"/>
      <c r="B25" s="711"/>
      <c r="C25" s="350"/>
      <c r="D25" s="351"/>
      <c r="E25" s="352"/>
      <c r="F25" s="674"/>
      <c r="G25" s="674"/>
      <c r="H25" s="254" t="s">
        <v>300</v>
      </c>
      <c r="I25" s="353"/>
      <c r="J25" s="254" t="s">
        <v>301</v>
      </c>
      <c r="K25" s="354"/>
    </row>
    <row r="28" spans="1:11">
      <c r="A28" s="167" t="s">
        <v>316</v>
      </c>
    </row>
    <row r="29" spans="1:11" ht="3.75" customHeight="1"/>
    <row r="30" spans="1:11" ht="18.75" customHeight="1">
      <c r="A30" s="260" t="s">
        <v>63</v>
      </c>
      <c r="B30" s="261" t="s">
        <v>552</v>
      </c>
      <c r="C30" s="260" t="s">
        <v>553</v>
      </c>
      <c r="D30" s="260" t="s">
        <v>554</v>
      </c>
      <c r="E30" s="270" t="s">
        <v>555</v>
      </c>
      <c r="F30" s="260" t="s">
        <v>556</v>
      </c>
      <c r="G30" s="233"/>
      <c r="H30" s="233"/>
      <c r="I30" s="876"/>
      <c r="J30" s="876"/>
      <c r="K30" s="876"/>
    </row>
    <row r="31" spans="1:11" ht="19.5" customHeight="1">
      <c r="A31" s="262" t="s">
        <v>637</v>
      </c>
      <c r="B31" s="351"/>
      <c r="C31" s="351"/>
      <c r="D31" s="351"/>
      <c r="E31" s="351"/>
      <c r="F31" s="178" t="str">
        <f>IF(SUM(B31:E31)=0,"",SUM(B31:E31))</f>
        <v/>
      </c>
      <c r="G31" s="263"/>
      <c r="H31" s="263"/>
      <c r="I31" s="877"/>
      <c r="J31" s="877"/>
      <c r="K31" s="877"/>
    </row>
    <row r="32" spans="1:11" ht="15" customHeight="1">
      <c r="A32" s="727" t="s">
        <v>638</v>
      </c>
      <c r="B32" s="454"/>
      <c r="C32" s="454"/>
      <c r="D32" s="454"/>
      <c r="E32" s="454"/>
      <c r="F32" s="179" t="str">
        <f t="shared" ref="F32:F33" si="0">IF(SUM(B32:E32)=0,"",SUM(B32:E32))</f>
        <v/>
      </c>
      <c r="G32" s="289"/>
      <c r="H32" s="289"/>
      <c r="I32" s="877"/>
      <c r="J32" s="877"/>
      <c r="K32" s="877"/>
    </row>
    <row r="33" spans="1:11" ht="15" customHeight="1">
      <c r="A33" s="728"/>
      <c r="B33" s="356"/>
      <c r="C33" s="356"/>
      <c r="D33" s="356"/>
      <c r="E33" s="356"/>
      <c r="F33" s="180" t="str">
        <f t="shared" si="0"/>
        <v/>
      </c>
      <c r="G33" s="263"/>
      <c r="H33" s="263"/>
      <c r="I33" s="877"/>
      <c r="J33" s="877"/>
      <c r="K33" s="877"/>
    </row>
    <row r="34" spans="1:11" ht="12" customHeight="1">
      <c r="A34" s="220"/>
      <c r="B34" s="236"/>
      <c r="C34" s="236"/>
      <c r="D34" s="236"/>
      <c r="E34" s="236"/>
      <c r="F34" s="236"/>
      <c r="G34" s="236"/>
      <c r="H34" s="236"/>
      <c r="I34" s="236"/>
      <c r="J34" s="236"/>
      <c r="K34" s="236"/>
    </row>
    <row r="36" spans="1:11">
      <c r="A36" s="167" t="s">
        <v>317</v>
      </c>
    </row>
    <row r="37" spans="1:11" ht="3.75" customHeight="1"/>
    <row r="38" spans="1:11" ht="18.75" customHeight="1">
      <c r="A38" s="718"/>
      <c r="B38" s="719"/>
      <c r="C38" s="719"/>
      <c r="D38" s="719"/>
      <c r="E38" s="719"/>
      <c r="F38" s="719"/>
      <c r="G38" s="719"/>
      <c r="H38" s="719"/>
      <c r="I38" s="719"/>
      <c r="J38" s="719"/>
      <c r="K38" s="720"/>
    </row>
    <row r="39" spans="1:11" ht="18.75" customHeight="1">
      <c r="A39" s="721"/>
      <c r="B39" s="722"/>
      <c r="C39" s="722"/>
      <c r="D39" s="722"/>
      <c r="E39" s="722"/>
      <c r="F39" s="722"/>
      <c r="G39" s="722"/>
      <c r="H39" s="722"/>
      <c r="I39" s="722"/>
      <c r="J39" s="722"/>
      <c r="K39" s="723"/>
    </row>
    <row r="40" spans="1:11" ht="18.75" customHeight="1">
      <c r="A40" s="721"/>
      <c r="B40" s="722"/>
      <c r="C40" s="722"/>
      <c r="D40" s="722"/>
      <c r="E40" s="722"/>
      <c r="F40" s="722"/>
      <c r="G40" s="722"/>
      <c r="H40" s="722"/>
      <c r="I40" s="722"/>
      <c r="J40" s="722"/>
      <c r="K40" s="723"/>
    </row>
    <row r="41" spans="1:11" ht="18.75" customHeight="1">
      <c r="A41" s="724"/>
      <c r="B41" s="725"/>
      <c r="C41" s="725"/>
      <c r="D41" s="725"/>
      <c r="E41" s="725"/>
      <c r="F41" s="725"/>
      <c r="G41" s="725"/>
      <c r="H41" s="725"/>
      <c r="I41" s="725"/>
      <c r="J41" s="725"/>
      <c r="K41" s="726"/>
    </row>
    <row r="44" spans="1:11">
      <c r="A44" s="167" t="s">
        <v>560</v>
      </c>
    </row>
    <row r="45" spans="1:11" ht="3.75" customHeight="1"/>
    <row r="46" spans="1:11" ht="18.75" customHeight="1">
      <c r="A46" s="731" t="s">
        <v>557</v>
      </c>
      <c r="B46" s="732"/>
      <c r="C46" s="732"/>
      <c r="D46" s="732"/>
      <c r="E46" s="732"/>
      <c r="F46" s="732"/>
      <c r="G46" s="732"/>
      <c r="H46" s="732"/>
      <c r="I46" s="732"/>
      <c r="J46" s="732"/>
      <c r="K46" s="354"/>
    </row>
    <row r="47" spans="1:11" ht="19.5" customHeight="1">
      <c r="A47" s="731" t="s">
        <v>558</v>
      </c>
      <c r="B47" s="732"/>
      <c r="C47" s="732"/>
      <c r="D47" s="732"/>
      <c r="E47" s="732"/>
      <c r="F47" s="732"/>
      <c r="G47" s="732"/>
      <c r="H47" s="732"/>
      <c r="I47" s="732"/>
      <c r="J47" s="732"/>
      <c r="K47" s="354"/>
    </row>
    <row r="48" spans="1:11" ht="19.5" customHeight="1">
      <c r="A48" s="731" t="s">
        <v>559</v>
      </c>
      <c r="B48" s="732"/>
      <c r="C48" s="732"/>
      <c r="D48" s="732"/>
      <c r="E48" s="732"/>
      <c r="F48" s="732"/>
      <c r="G48" s="732"/>
      <c r="H48" s="732"/>
      <c r="I48" s="732"/>
      <c r="J48" s="732"/>
      <c r="K48" s="354"/>
    </row>
  </sheetData>
  <mergeCells count="39">
    <mergeCell ref="A47:J47"/>
    <mergeCell ref="A48:J48"/>
    <mergeCell ref="B16:F16"/>
    <mergeCell ref="G16:K16"/>
    <mergeCell ref="A8:C8"/>
    <mergeCell ref="D8:F8"/>
    <mergeCell ref="G8:K8"/>
    <mergeCell ref="A9:C9"/>
    <mergeCell ref="D9:F9"/>
    <mergeCell ref="G9:K9"/>
    <mergeCell ref="A14:A15"/>
    <mergeCell ref="B14:F14"/>
    <mergeCell ref="G14:K14"/>
    <mergeCell ref="B17:F17"/>
    <mergeCell ref="G17:K17"/>
    <mergeCell ref="A20:A21"/>
    <mergeCell ref="A2:K2"/>
    <mergeCell ref="B5:F5"/>
    <mergeCell ref="A46:J46"/>
    <mergeCell ref="A18:A19"/>
    <mergeCell ref="B18:F19"/>
    <mergeCell ref="G18:K18"/>
    <mergeCell ref="G19:H19"/>
    <mergeCell ref="I19:K19"/>
    <mergeCell ref="G20:K20"/>
    <mergeCell ref="B21:F21"/>
    <mergeCell ref="G21:K21"/>
    <mergeCell ref="A22:A25"/>
    <mergeCell ref="C22:K22"/>
    <mergeCell ref="B23:B25"/>
    <mergeCell ref="F23:G23"/>
    <mergeCell ref="H23:K23"/>
    <mergeCell ref="B20:F20"/>
    <mergeCell ref="I30:K30"/>
    <mergeCell ref="A32:A33"/>
    <mergeCell ref="A38:K41"/>
    <mergeCell ref="I31:K33"/>
    <mergeCell ref="F24:G24"/>
    <mergeCell ref="F25:G25"/>
  </mergeCells>
  <phoneticPr fontId="5"/>
  <dataValidations count="6">
    <dataValidation type="list" allowBlank="1" showInputMessage="1" showErrorMessage="1" sqref="B18:F19">
      <formula1>"病院と同一敷地内,病院隣接地,それ以外の場所"</formula1>
    </dataValidation>
    <dataValidation type="list" allowBlank="1" showInputMessage="1" showErrorMessage="1" sqref="B23:B25">
      <formula1>"有,無"</formula1>
    </dataValidation>
    <dataValidation type="list" allowBlank="1" showInputMessage="1" showErrorMessage="1" sqref="I24:I25">
      <formula1>"有（承認済）,有（申請済）,有（申請予定）,無"</formula1>
    </dataValidation>
    <dataValidation type="list" allowBlank="1" showInputMessage="1" showErrorMessage="1" sqref="K24:K25">
      <formula1>"転用,譲渡,交換,貸付,取壊し"</formula1>
    </dataValidation>
    <dataValidation type="list" allowBlank="1" showInputMessage="1" showErrorMessage="1" sqref="B17:K17">
      <formula1>"解剖室,薬物検査室,CT室,MRI室"</formula1>
    </dataValidation>
    <dataValidation type="list" allowBlank="1" showInputMessage="1" showErrorMessage="1" sqref="K46:K48">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'管理用（このシートは削除しないでください）'!$F$3:$F$5</xm:f>
          </x14:formula1>
          <xm:sqref>B21:K21</xm:sqref>
        </x14:dataValidation>
        <x14:dataValidation type="list" allowBlank="1" showInputMessage="1" showErrorMessage="1">
          <x14:formula1>
            <xm:f>'管理用（このシートは削除しないでください）'!$D$3:$D$8</xm:f>
          </x14:formula1>
          <xm:sqref>B16:K16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125" defaultRowHeight="20.100000000000001" customHeight="1"/>
  <cols>
    <col min="1" max="1" width="2" style="90" customWidth="1"/>
    <col min="2" max="3" width="3.625" style="90" customWidth="1"/>
    <col min="4" max="6" width="20.625" style="90" customWidth="1"/>
    <col min="7" max="7" width="10.625" style="90" customWidth="1"/>
    <col min="8" max="8" width="7.625" style="134" customWidth="1"/>
    <col min="9" max="9" width="12" style="134" customWidth="1"/>
    <col min="10" max="10" width="16.375" style="134" customWidth="1"/>
    <col min="11" max="11" width="21.5" style="134" customWidth="1"/>
    <col min="12" max="16" width="10.625" style="90" customWidth="1"/>
    <col min="17" max="17" width="10.625" style="134" customWidth="1"/>
    <col min="18" max="22" width="10.625" style="90" customWidth="1"/>
    <col min="23" max="35" width="11.375" style="90" customWidth="1"/>
    <col min="36" max="64" width="10.625" style="90" customWidth="1"/>
    <col min="65" max="175" width="3.625" style="90" customWidth="1"/>
    <col min="176" max="16384" width="1.125" style="90"/>
  </cols>
  <sheetData>
    <row r="1" spans="1:35" ht="26.25" customHeight="1">
      <c r="A1" s="897" t="s">
        <v>150</v>
      </c>
      <c r="B1" s="897"/>
      <c r="C1" s="897"/>
      <c r="D1" s="897"/>
      <c r="E1" s="897"/>
      <c r="F1" s="897"/>
      <c r="G1" s="897"/>
      <c r="H1" s="897"/>
      <c r="I1" s="897"/>
      <c r="J1" s="897"/>
      <c r="K1" s="92"/>
      <c r="L1" s="92"/>
      <c r="M1" s="93"/>
      <c r="N1" s="93"/>
      <c r="O1" s="93"/>
      <c r="P1" s="93"/>
      <c r="Q1" s="94"/>
      <c r="R1" s="95"/>
      <c r="S1" s="898" t="s">
        <v>151</v>
      </c>
      <c r="T1" s="898"/>
      <c r="U1" s="898"/>
      <c r="V1" s="898"/>
      <c r="W1" s="898"/>
      <c r="X1" s="898"/>
      <c r="Y1" s="898"/>
      <c r="Z1" s="898"/>
      <c r="AA1" s="898"/>
      <c r="AB1" s="898"/>
      <c r="AC1" s="898"/>
      <c r="AD1" s="898"/>
      <c r="AE1" s="898"/>
      <c r="AF1" s="898"/>
      <c r="AG1" s="898"/>
      <c r="AH1" s="898"/>
      <c r="AI1" s="898"/>
    </row>
    <row r="2" spans="1:35" ht="40.5" customHeight="1" thickBot="1">
      <c r="B2" s="899" t="s">
        <v>152</v>
      </c>
      <c r="C2" s="899"/>
      <c r="D2" s="899"/>
      <c r="E2" s="899"/>
      <c r="F2" s="899"/>
      <c r="G2" s="899"/>
      <c r="H2" s="899"/>
      <c r="I2" s="899"/>
      <c r="J2" s="899"/>
      <c r="K2" s="899"/>
      <c r="L2" s="899"/>
      <c r="M2" s="899"/>
      <c r="N2" s="899"/>
      <c r="O2" s="899"/>
      <c r="P2" s="899"/>
      <c r="Q2" s="899"/>
      <c r="R2" s="899"/>
      <c r="S2" s="898"/>
      <c r="T2" s="898"/>
      <c r="U2" s="898"/>
      <c r="V2" s="898"/>
      <c r="W2" s="898"/>
      <c r="X2" s="898"/>
      <c r="Y2" s="898"/>
      <c r="Z2" s="898"/>
      <c r="AA2" s="898"/>
      <c r="AB2" s="898"/>
      <c r="AC2" s="898"/>
      <c r="AD2" s="898"/>
      <c r="AE2" s="898"/>
      <c r="AF2" s="898"/>
      <c r="AG2" s="898"/>
      <c r="AH2" s="898"/>
      <c r="AI2" s="898"/>
    </row>
    <row r="3" spans="1:35" ht="20.100000000000001" customHeight="1">
      <c r="B3" s="900" t="s">
        <v>153</v>
      </c>
      <c r="C3" s="895" t="s">
        <v>154</v>
      </c>
      <c r="D3" s="895" t="s">
        <v>155</v>
      </c>
      <c r="E3" s="895" t="s">
        <v>156</v>
      </c>
      <c r="F3" s="902" t="s">
        <v>157</v>
      </c>
      <c r="G3" s="895" t="s">
        <v>158</v>
      </c>
      <c r="H3" s="895" t="s">
        <v>159</v>
      </c>
      <c r="I3" s="895" t="s">
        <v>160</v>
      </c>
      <c r="J3" s="895" t="s">
        <v>161</v>
      </c>
      <c r="K3" s="895" t="s">
        <v>162</v>
      </c>
      <c r="L3" s="96" t="s">
        <v>1</v>
      </c>
      <c r="M3" s="96" t="s">
        <v>2</v>
      </c>
      <c r="N3" s="96" t="s">
        <v>3</v>
      </c>
      <c r="O3" s="97" t="s">
        <v>4</v>
      </c>
      <c r="P3" s="98"/>
      <c r="Q3" s="99"/>
      <c r="R3" s="100" t="s">
        <v>5</v>
      </c>
      <c r="S3" s="96" t="s">
        <v>6</v>
      </c>
      <c r="T3" s="96" t="s">
        <v>7</v>
      </c>
      <c r="U3" s="96" t="s">
        <v>8</v>
      </c>
      <c r="V3" s="101" t="s">
        <v>9</v>
      </c>
      <c r="W3" s="905" t="s">
        <v>163</v>
      </c>
      <c r="X3" s="905" t="s">
        <v>164</v>
      </c>
      <c r="Y3" s="878" t="s">
        <v>165</v>
      </c>
      <c r="Z3" s="895" t="s">
        <v>166</v>
      </c>
      <c r="AA3" s="895" t="s">
        <v>167</v>
      </c>
      <c r="AB3" s="878" t="s">
        <v>168</v>
      </c>
      <c r="AC3" s="878" t="s">
        <v>169</v>
      </c>
      <c r="AD3" s="878" t="s">
        <v>170</v>
      </c>
      <c r="AE3" s="878" t="s">
        <v>171</v>
      </c>
      <c r="AF3" s="878" t="s">
        <v>172</v>
      </c>
      <c r="AG3" s="878" t="s">
        <v>173</v>
      </c>
      <c r="AH3" s="878" t="s">
        <v>174</v>
      </c>
      <c r="AI3" s="880" t="s">
        <v>175</v>
      </c>
    </row>
    <row r="4" spans="1:35" ht="64.5" customHeight="1">
      <c r="B4" s="901"/>
      <c r="C4" s="896"/>
      <c r="D4" s="896"/>
      <c r="E4" s="896"/>
      <c r="F4" s="903"/>
      <c r="G4" s="896"/>
      <c r="H4" s="896"/>
      <c r="I4" s="896"/>
      <c r="J4" s="896"/>
      <c r="K4" s="896"/>
      <c r="L4" s="102" t="s">
        <v>19</v>
      </c>
      <c r="M4" s="103" t="s">
        <v>20</v>
      </c>
      <c r="N4" s="102" t="s">
        <v>21</v>
      </c>
      <c r="O4" s="882" t="s">
        <v>176</v>
      </c>
      <c r="P4" s="884" t="s">
        <v>23</v>
      </c>
      <c r="Q4" s="885"/>
      <c r="R4" s="886"/>
      <c r="S4" s="887" t="s">
        <v>42</v>
      </c>
      <c r="T4" s="889" t="s">
        <v>24</v>
      </c>
      <c r="U4" s="891" t="s">
        <v>177</v>
      </c>
      <c r="V4" s="893" t="s">
        <v>178</v>
      </c>
      <c r="W4" s="906"/>
      <c r="X4" s="906"/>
      <c r="Y4" s="879"/>
      <c r="Z4" s="896"/>
      <c r="AA4" s="896"/>
      <c r="AB4" s="879"/>
      <c r="AC4" s="879"/>
      <c r="AD4" s="879"/>
      <c r="AE4" s="879"/>
      <c r="AF4" s="879"/>
      <c r="AG4" s="879"/>
      <c r="AH4" s="879"/>
      <c r="AI4" s="881"/>
    </row>
    <row r="5" spans="1:35" ht="39" customHeight="1">
      <c r="B5" s="901"/>
      <c r="C5" s="896"/>
      <c r="D5" s="896"/>
      <c r="E5" s="896"/>
      <c r="F5" s="904"/>
      <c r="G5" s="896"/>
      <c r="H5" s="896"/>
      <c r="I5" s="896"/>
      <c r="J5" s="896"/>
      <c r="K5" s="896"/>
      <c r="L5" s="104"/>
      <c r="M5" s="104"/>
      <c r="N5" s="105"/>
      <c r="O5" s="883"/>
      <c r="P5" s="106" t="s">
        <v>179</v>
      </c>
      <c r="Q5" s="106" t="s">
        <v>34</v>
      </c>
      <c r="R5" s="106" t="s">
        <v>35</v>
      </c>
      <c r="S5" s="888"/>
      <c r="T5" s="890"/>
      <c r="U5" s="892"/>
      <c r="V5" s="894"/>
      <c r="W5" s="906"/>
      <c r="X5" s="906"/>
      <c r="Y5" s="879"/>
      <c r="Z5" s="896"/>
      <c r="AA5" s="896"/>
      <c r="AB5" s="879"/>
      <c r="AC5" s="879"/>
      <c r="AD5" s="879"/>
      <c r="AE5" s="879"/>
      <c r="AF5" s="879"/>
      <c r="AG5" s="879"/>
      <c r="AH5" s="879"/>
      <c r="AI5" s="881"/>
    </row>
    <row r="6" spans="1:35" s="107" customFormat="1" ht="56.25">
      <c r="B6" s="108"/>
      <c r="C6" s="109"/>
      <c r="D6" s="109"/>
      <c r="E6" s="109"/>
      <c r="F6" s="109"/>
      <c r="G6" s="109"/>
      <c r="H6" s="109"/>
      <c r="I6" s="110" t="s">
        <v>180</v>
      </c>
      <c r="J6" s="110" t="s">
        <v>181</v>
      </c>
      <c r="K6" s="110" t="s">
        <v>182</v>
      </c>
      <c r="L6" s="111" t="s">
        <v>37</v>
      </c>
      <c r="M6" s="111" t="s">
        <v>37</v>
      </c>
      <c r="N6" s="111" t="s">
        <v>183</v>
      </c>
      <c r="O6" s="111" t="s">
        <v>37</v>
      </c>
      <c r="P6" s="111" t="s">
        <v>184</v>
      </c>
      <c r="Q6" s="111" t="s">
        <v>37</v>
      </c>
      <c r="R6" s="111" t="s">
        <v>37</v>
      </c>
      <c r="S6" s="111" t="s">
        <v>37</v>
      </c>
      <c r="T6" s="111" t="s">
        <v>37</v>
      </c>
      <c r="U6" s="112" t="s">
        <v>37</v>
      </c>
      <c r="V6" s="113" t="s">
        <v>37</v>
      </c>
      <c r="W6" s="114" t="s">
        <v>147</v>
      </c>
      <c r="X6" s="114" t="s">
        <v>147</v>
      </c>
      <c r="Y6" s="318" t="s">
        <v>144</v>
      </c>
      <c r="Z6" s="115" t="s">
        <v>185</v>
      </c>
      <c r="AA6" s="115" t="s">
        <v>186</v>
      </c>
      <c r="AB6" s="318" t="s">
        <v>187</v>
      </c>
      <c r="AC6" s="318" t="s">
        <v>144</v>
      </c>
      <c r="AD6" s="321" t="s">
        <v>188</v>
      </c>
      <c r="AE6" s="321" t="s">
        <v>189</v>
      </c>
      <c r="AF6" s="322" t="s">
        <v>190</v>
      </c>
      <c r="AG6" s="321" t="s">
        <v>191</v>
      </c>
      <c r="AH6" s="321" t="s">
        <v>191</v>
      </c>
      <c r="AI6" s="323" t="s">
        <v>191</v>
      </c>
    </row>
    <row r="7" spans="1:35" ht="19.5" customHeight="1">
      <c r="B7" s="116">
        <v>1</v>
      </c>
      <c r="C7" s="117">
        <v>1</v>
      </c>
      <c r="D7" s="117" t="s">
        <v>192</v>
      </c>
      <c r="E7" s="117" t="s">
        <v>193</v>
      </c>
      <c r="F7" s="117" t="s">
        <v>194</v>
      </c>
      <c r="G7" s="117" t="s">
        <v>195</v>
      </c>
      <c r="H7" s="118" t="s">
        <v>196</v>
      </c>
      <c r="I7" s="119">
        <v>1</v>
      </c>
      <c r="J7" s="118">
        <v>1</v>
      </c>
      <c r="K7" s="118">
        <v>2</v>
      </c>
      <c r="L7" s="120"/>
      <c r="M7" s="120"/>
      <c r="N7" s="120"/>
      <c r="O7" s="120"/>
      <c r="P7" s="121"/>
      <c r="Q7" s="122">
        <f>IF(J7=1,17500,"-")</f>
        <v>17500</v>
      </c>
      <c r="R7" s="120">
        <f>IF(J7=1,P7*Q7,IF(J7=2,1030000,IF(J7=3,310000,IF(J7=4,378000,""))))</f>
        <v>0</v>
      </c>
      <c r="S7" s="120">
        <f>MIN(O7,R7)</f>
        <v>0</v>
      </c>
      <c r="T7" s="123"/>
      <c r="U7" s="120">
        <f>MIN(N7,S7,T7)</f>
        <v>0</v>
      </c>
      <c r="V7" s="124">
        <f>ROUNDDOWN(U7,-3)</f>
        <v>0</v>
      </c>
      <c r="W7" s="91"/>
      <c r="X7" s="91"/>
      <c r="Y7" s="319"/>
      <c r="Z7" s="117"/>
      <c r="AA7" s="117"/>
      <c r="AB7" s="319"/>
      <c r="AC7" s="319"/>
      <c r="AD7" s="319"/>
      <c r="AE7" s="319"/>
      <c r="AF7" s="319"/>
      <c r="AG7" s="319"/>
      <c r="AH7" s="319"/>
      <c r="AI7" s="324"/>
    </row>
    <row r="8" spans="1:35" ht="20.100000000000001" customHeight="1">
      <c r="B8" s="116">
        <v>1</v>
      </c>
      <c r="C8" s="117">
        <v>1</v>
      </c>
      <c r="D8" s="117" t="s">
        <v>192</v>
      </c>
      <c r="E8" s="117" t="s">
        <v>193</v>
      </c>
      <c r="F8" s="117"/>
      <c r="G8" s="117" t="s">
        <v>195</v>
      </c>
      <c r="H8" s="118" t="s">
        <v>197</v>
      </c>
      <c r="I8" s="118">
        <v>1</v>
      </c>
      <c r="J8" s="118">
        <v>2</v>
      </c>
      <c r="K8" s="118" t="s">
        <v>198</v>
      </c>
      <c r="L8" s="120"/>
      <c r="M8" s="120"/>
      <c r="N8" s="120"/>
      <c r="O8" s="120"/>
      <c r="P8" s="121"/>
      <c r="Q8" s="122" t="str">
        <f t="shared" ref="Q8:Q41" si="0">IF(J8=1,17500,"-")</f>
        <v>-</v>
      </c>
      <c r="R8" s="120">
        <f t="shared" ref="R8:R42" si="1">IF(J8=1,P8*Q8,IF(J8=2,1030000,IF(J8=3,310000,IF(J8=4,378000,""))))</f>
        <v>1030000</v>
      </c>
      <c r="S8" s="120">
        <f t="shared" ref="S8:S15" si="2">MIN(O8,R8)</f>
        <v>1030000</v>
      </c>
      <c r="T8" s="123"/>
      <c r="U8" s="120">
        <f t="shared" ref="U8:U15" si="3">MIN(N8,S8,T8)</f>
        <v>1030000</v>
      </c>
      <c r="V8" s="124">
        <f t="shared" ref="V8:V42" si="4">ROUNDDOWN(U8,-3)</f>
        <v>1030000</v>
      </c>
      <c r="W8" s="91"/>
      <c r="X8" s="91"/>
      <c r="Y8" s="319"/>
      <c r="Z8" s="117"/>
      <c r="AA8" s="117"/>
      <c r="AB8" s="319"/>
      <c r="AC8" s="319"/>
      <c r="AD8" s="319"/>
      <c r="AE8" s="319"/>
      <c r="AF8" s="319"/>
      <c r="AG8" s="319"/>
      <c r="AH8" s="319"/>
      <c r="AI8" s="324"/>
    </row>
    <row r="9" spans="1:35" ht="20.100000000000001" customHeight="1">
      <c r="B9" s="116">
        <v>1</v>
      </c>
      <c r="C9" s="117">
        <v>1</v>
      </c>
      <c r="D9" s="117" t="s">
        <v>192</v>
      </c>
      <c r="E9" s="117" t="s">
        <v>193</v>
      </c>
      <c r="F9" s="117"/>
      <c r="G9" s="117" t="s">
        <v>195</v>
      </c>
      <c r="H9" s="118" t="s">
        <v>197</v>
      </c>
      <c r="I9" s="118">
        <v>1</v>
      </c>
      <c r="J9" s="118">
        <v>3</v>
      </c>
      <c r="K9" s="118" t="s">
        <v>197</v>
      </c>
      <c r="L9" s="120"/>
      <c r="M9" s="120"/>
      <c r="N9" s="120"/>
      <c r="O9" s="120"/>
      <c r="P9" s="121"/>
      <c r="Q9" s="122" t="str">
        <f t="shared" si="0"/>
        <v>-</v>
      </c>
      <c r="R9" s="120">
        <f t="shared" si="1"/>
        <v>310000</v>
      </c>
      <c r="S9" s="120">
        <f t="shared" si="2"/>
        <v>310000</v>
      </c>
      <c r="T9" s="123"/>
      <c r="U9" s="120">
        <f t="shared" si="3"/>
        <v>310000</v>
      </c>
      <c r="V9" s="124">
        <f t="shared" si="4"/>
        <v>310000</v>
      </c>
      <c r="W9" s="91"/>
      <c r="X9" s="91"/>
      <c r="Y9" s="319"/>
      <c r="Z9" s="117"/>
      <c r="AA9" s="117"/>
      <c r="AB9" s="319"/>
      <c r="AC9" s="319"/>
      <c r="AD9" s="319"/>
      <c r="AE9" s="319"/>
      <c r="AF9" s="319"/>
      <c r="AG9" s="319"/>
      <c r="AH9" s="319"/>
      <c r="AI9" s="324"/>
    </row>
    <row r="10" spans="1:35" ht="20.100000000000001" customHeight="1">
      <c r="B10" s="116">
        <v>1</v>
      </c>
      <c r="C10" s="117">
        <v>2</v>
      </c>
      <c r="D10" s="117" t="s">
        <v>192</v>
      </c>
      <c r="E10" s="117" t="s">
        <v>199</v>
      </c>
      <c r="F10" s="117"/>
      <c r="G10" s="117" t="s">
        <v>200</v>
      </c>
      <c r="H10" s="118" t="s">
        <v>196</v>
      </c>
      <c r="I10" s="118">
        <v>2</v>
      </c>
      <c r="J10" s="119">
        <v>1</v>
      </c>
      <c r="K10" s="118">
        <v>1</v>
      </c>
      <c r="L10" s="120"/>
      <c r="M10" s="120"/>
      <c r="N10" s="120"/>
      <c r="O10" s="120"/>
      <c r="P10" s="121"/>
      <c r="Q10" s="122">
        <f t="shared" si="0"/>
        <v>17500</v>
      </c>
      <c r="R10" s="120">
        <f t="shared" si="1"/>
        <v>0</v>
      </c>
      <c r="S10" s="120">
        <f t="shared" si="2"/>
        <v>0</v>
      </c>
      <c r="T10" s="123"/>
      <c r="U10" s="120">
        <f t="shared" si="3"/>
        <v>0</v>
      </c>
      <c r="V10" s="124">
        <f t="shared" si="4"/>
        <v>0</v>
      </c>
      <c r="W10" s="91"/>
      <c r="X10" s="91"/>
      <c r="Y10" s="319"/>
      <c r="Z10" s="117"/>
      <c r="AA10" s="117"/>
      <c r="AB10" s="319"/>
      <c r="AC10" s="319"/>
      <c r="AD10" s="319"/>
      <c r="AE10" s="319"/>
      <c r="AF10" s="319"/>
      <c r="AG10" s="319"/>
      <c r="AH10" s="319"/>
      <c r="AI10" s="324"/>
    </row>
    <row r="11" spans="1:35" ht="20.100000000000001" customHeight="1">
      <c r="B11" s="116">
        <v>1</v>
      </c>
      <c r="C11" s="117">
        <v>2</v>
      </c>
      <c r="D11" s="117" t="s">
        <v>192</v>
      </c>
      <c r="E11" s="117" t="s">
        <v>199</v>
      </c>
      <c r="F11" s="117"/>
      <c r="G11" s="117" t="s">
        <v>200</v>
      </c>
      <c r="H11" s="118" t="s">
        <v>201</v>
      </c>
      <c r="I11" s="118">
        <v>2</v>
      </c>
      <c r="J11" s="118">
        <v>1</v>
      </c>
      <c r="K11" s="118">
        <v>1</v>
      </c>
      <c r="L11" s="120"/>
      <c r="M11" s="120"/>
      <c r="N11" s="120"/>
      <c r="O11" s="120"/>
      <c r="P11" s="121"/>
      <c r="Q11" s="122">
        <f t="shared" si="0"/>
        <v>17500</v>
      </c>
      <c r="R11" s="120">
        <f t="shared" si="1"/>
        <v>0</v>
      </c>
      <c r="S11" s="120">
        <f t="shared" si="2"/>
        <v>0</v>
      </c>
      <c r="T11" s="123"/>
      <c r="U11" s="120">
        <f t="shared" si="3"/>
        <v>0</v>
      </c>
      <c r="V11" s="124">
        <f t="shared" si="4"/>
        <v>0</v>
      </c>
      <c r="W11" s="91"/>
      <c r="X11" s="91"/>
      <c r="Y11" s="319"/>
      <c r="Z11" s="117"/>
      <c r="AA11" s="117"/>
      <c r="AB11" s="319"/>
      <c r="AC11" s="319"/>
      <c r="AD11" s="319"/>
      <c r="AE11" s="319"/>
      <c r="AF11" s="319"/>
      <c r="AG11" s="319"/>
      <c r="AH11" s="319"/>
      <c r="AI11" s="324"/>
    </row>
    <row r="12" spans="1:35" ht="20.100000000000001" customHeight="1">
      <c r="B12" s="116">
        <v>1</v>
      </c>
      <c r="C12" s="117">
        <v>2</v>
      </c>
      <c r="D12" s="117" t="s">
        <v>192</v>
      </c>
      <c r="E12" s="117" t="s">
        <v>199</v>
      </c>
      <c r="F12" s="117"/>
      <c r="G12" s="117" t="s">
        <v>200</v>
      </c>
      <c r="H12" s="118" t="s">
        <v>202</v>
      </c>
      <c r="I12" s="118">
        <v>2</v>
      </c>
      <c r="J12" s="118">
        <v>1</v>
      </c>
      <c r="K12" s="118">
        <v>2</v>
      </c>
      <c r="L12" s="120"/>
      <c r="M12" s="120"/>
      <c r="N12" s="120"/>
      <c r="O12" s="120"/>
      <c r="P12" s="121"/>
      <c r="Q12" s="122">
        <f t="shared" si="0"/>
        <v>17500</v>
      </c>
      <c r="R12" s="120">
        <f t="shared" si="1"/>
        <v>0</v>
      </c>
      <c r="S12" s="120">
        <f t="shared" si="2"/>
        <v>0</v>
      </c>
      <c r="T12" s="123"/>
      <c r="U12" s="120">
        <f t="shared" si="3"/>
        <v>0</v>
      </c>
      <c r="V12" s="124">
        <f t="shared" si="4"/>
        <v>0</v>
      </c>
      <c r="W12" s="91"/>
      <c r="X12" s="91"/>
      <c r="Y12" s="319"/>
      <c r="Z12" s="117"/>
      <c r="AA12" s="117"/>
      <c r="AB12" s="319"/>
      <c r="AC12" s="319"/>
      <c r="AD12" s="319"/>
      <c r="AE12" s="319"/>
      <c r="AF12" s="319"/>
      <c r="AG12" s="319"/>
      <c r="AH12" s="319"/>
      <c r="AI12" s="324"/>
    </row>
    <row r="13" spans="1:35" ht="20.100000000000001" customHeight="1">
      <c r="B13" s="116">
        <v>1</v>
      </c>
      <c r="C13" s="117">
        <v>2</v>
      </c>
      <c r="D13" s="117" t="s">
        <v>192</v>
      </c>
      <c r="E13" s="117" t="s">
        <v>199</v>
      </c>
      <c r="F13" s="117"/>
      <c r="G13" s="117" t="s">
        <v>200</v>
      </c>
      <c r="H13" s="118" t="s">
        <v>203</v>
      </c>
      <c r="I13" s="118">
        <v>2</v>
      </c>
      <c r="J13" s="118">
        <v>1</v>
      </c>
      <c r="K13" s="118">
        <v>3</v>
      </c>
      <c r="L13" s="120"/>
      <c r="M13" s="120"/>
      <c r="N13" s="120"/>
      <c r="O13" s="120"/>
      <c r="P13" s="121"/>
      <c r="Q13" s="122">
        <f t="shared" si="0"/>
        <v>17500</v>
      </c>
      <c r="R13" s="120">
        <f t="shared" si="1"/>
        <v>0</v>
      </c>
      <c r="S13" s="120">
        <f t="shared" si="2"/>
        <v>0</v>
      </c>
      <c r="T13" s="123"/>
      <c r="U13" s="120">
        <f t="shared" si="3"/>
        <v>0</v>
      </c>
      <c r="V13" s="124">
        <f t="shared" si="4"/>
        <v>0</v>
      </c>
      <c r="W13" s="91"/>
      <c r="X13" s="91"/>
      <c r="Y13" s="319"/>
      <c r="Z13" s="117"/>
      <c r="AA13" s="117"/>
      <c r="AB13" s="319"/>
      <c r="AC13" s="319"/>
      <c r="AD13" s="319"/>
      <c r="AE13" s="319"/>
      <c r="AF13" s="319"/>
      <c r="AG13" s="319"/>
      <c r="AH13" s="319"/>
      <c r="AI13" s="324"/>
    </row>
    <row r="14" spans="1:35" ht="20.100000000000001" customHeight="1">
      <c r="B14" s="116">
        <v>1</v>
      </c>
      <c r="C14" s="117">
        <v>2</v>
      </c>
      <c r="D14" s="117" t="s">
        <v>192</v>
      </c>
      <c r="E14" s="117" t="s">
        <v>199</v>
      </c>
      <c r="F14" s="117"/>
      <c r="G14" s="117" t="s">
        <v>200</v>
      </c>
      <c r="H14" s="118" t="s">
        <v>197</v>
      </c>
      <c r="I14" s="118">
        <v>2</v>
      </c>
      <c r="J14" s="118">
        <v>2</v>
      </c>
      <c r="K14" s="118" t="s">
        <v>197</v>
      </c>
      <c r="L14" s="117"/>
      <c r="M14" s="117"/>
      <c r="N14" s="117"/>
      <c r="O14" s="117"/>
      <c r="P14" s="121"/>
      <c r="Q14" s="122" t="str">
        <f t="shared" si="0"/>
        <v>-</v>
      </c>
      <c r="R14" s="120">
        <f t="shared" si="1"/>
        <v>1030000</v>
      </c>
      <c r="S14" s="120">
        <f t="shared" si="2"/>
        <v>1030000</v>
      </c>
      <c r="T14" s="123"/>
      <c r="U14" s="120">
        <f t="shared" si="3"/>
        <v>1030000</v>
      </c>
      <c r="V14" s="124">
        <f t="shared" si="4"/>
        <v>1030000</v>
      </c>
      <c r="W14" s="91"/>
      <c r="X14" s="91"/>
      <c r="Y14" s="319"/>
      <c r="Z14" s="117"/>
      <c r="AA14" s="117"/>
      <c r="AB14" s="319"/>
      <c r="AC14" s="319"/>
      <c r="AD14" s="319"/>
      <c r="AE14" s="319"/>
      <c r="AF14" s="319"/>
      <c r="AG14" s="319"/>
      <c r="AH14" s="319"/>
      <c r="AI14" s="324"/>
    </row>
    <row r="15" spans="1:35" ht="20.100000000000001" customHeight="1">
      <c r="B15" s="116">
        <v>1</v>
      </c>
      <c r="C15" s="117">
        <v>2</v>
      </c>
      <c r="D15" s="117" t="s">
        <v>192</v>
      </c>
      <c r="E15" s="117" t="s">
        <v>199</v>
      </c>
      <c r="F15" s="117"/>
      <c r="G15" s="117" t="s">
        <v>200</v>
      </c>
      <c r="H15" s="118" t="s">
        <v>197</v>
      </c>
      <c r="I15" s="118">
        <v>2</v>
      </c>
      <c r="J15" s="118">
        <v>4</v>
      </c>
      <c r="K15" s="118" t="s">
        <v>197</v>
      </c>
      <c r="L15" s="117"/>
      <c r="M15" s="117"/>
      <c r="N15" s="117"/>
      <c r="O15" s="117"/>
      <c r="P15" s="121"/>
      <c r="Q15" s="122" t="str">
        <f t="shared" si="0"/>
        <v>-</v>
      </c>
      <c r="R15" s="120">
        <f t="shared" si="1"/>
        <v>378000</v>
      </c>
      <c r="S15" s="120">
        <f t="shared" si="2"/>
        <v>378000</v>
      </c>
      <c r="T15" s="123"/>
      <c r="U15" s="120">
        <f t="shared" si="3"/>
        <v>378000</v>
      </c>
      <c r="V15" s="124">
        <f t="shared" si="4"/>
        <v>378000</v>
      </c>
      <c r="W15" s="91"/>
      <c r="X15" s="91"/>
      <c r="Y15" s="319"/>
      <c r="Z15" s="117"/>
      <c r="AA15" s="117"/>
      <c r="AB15" s="319"/>
      <c r="AC15" s="319"/>
      <c r="AD15" s="319"/>
      <c r="AE15" s="319"/>
      <c r="AF15" s="319"/>
      <c r="AG15" s="319"/>
      <c r="AH15" s="319"/>
      <c r="AI15" s="324"/>
    </row>
    <row r="16" spans="1:35" ht="19.5" customHeight="1">
      <c r="B16" s="116"/>
      <c r="C16" s="117"/>
      <c r="D16" s="117"/>
      <c r="E16" s="117"/>
      <c r="F16" s="117"/>
      <c r="G16" s="117"/>
      <c r="H16" s="118"/>
      <c r="I16" s="119"/>
      <c r="J16" s="118"/>
      <c r="K16" s="118"/>
      <c r="L16" s="120"/>
      <c r="M16" s="120"/>
      <c r="N16" s="120"/>
      <c r="O16" s="120"/>
      <c r="P16" s="121"/>
      <c r="Q16" s="122" t="str">
        <f t="shared" si="0"/>
        <v>-</v>
      </c>
      <c r="R16" s="120" t="str">
        <f t="shared" si="1"/>
        <v/>
      </c>
      <c r="S16" s="120">
        <f>MIN(O16,R16)</f>
        <v>0</v>
      </c>
      <c r="T16" s="123"/>
      <c r="U16" s="120">
        <f>MIN(N16,S16,T16)</f>
        <v>0</v>
      </c>
      <c r="V16" s="124">
        <f>ROUNDDOWN(U16,-3)</f>
        <v>0</v>
      </c>
      <c r="W16" s="91"/>
      <c r="X16" s="91"/>
      <c r="Y16" s="319"/>
      <c r="Z16" s="117"/>
      <c r="AA16" s="117"/>
      <c r="AB16" s="319"/>
      <c r="AC16" s="319"/>
      <c r="AD16" s="319"/>
      <c r="AE16" s="319"/>
      <c r="AF16" s="319"/>
      <c r="AG16" s="319"/>
      <c r="AH16" s="319"/>
      <c r="AI16" s="324"/>
    </row>
    <row r="17" spans="2:35" ht="20.100000000000001" customHeight="1">
      <c r="B17" s="116"/>
      <c r="C17" s="117"/>
      <c r="D17" s="117"/>
      <c r="E17" s="117"/>
      <c r="F17" s="117"/>
      <c r="G17" s="117"/>
      <c r="H17" s="118"/>
      <c r="I17" s="118"/>
      <c r="J17" s="118"/>
      <c r="K17" s="118"/>
      <c r="L17" s="120"/>
      <c r="M17" s="120"/>
      <c r="N17" s="120"/>
      <c r="O17" s="120"/>
      <c r="P17" s="121"/>
      <c r="Q17" s="122" t="str">
        <f t="shared" si="0"/>
        <v>-</v>
      </c>
      <c r="R17" s="120" t="str">
        <f t="shared" si="1"/>
        <v/>
      </c>
      <c r="S17" s="120">
        <f t="shared" ref="S17:S24" si="5">MIN(O17,R17)</f>
        <v>0</v>
      </c>
      <c r="T17" s="123"/>
      <c r="U17" s="120">
        <f t="shared" ref="U17:U24" si="6">MIN(N17,S17,T17)</f>
        <v>0</v>
      </c>
      <c r="V17" s="124">
        <f t="shared" si="4"/>
        <v>0</v>
      </c>
      <c r="W17" s="91"/>
      <c r="X17" s="91"/>
      <c r="Y17" s="319"/>
      <c r="Z17" s="117"/>
      <c r="AA17" s="117"/>
      <c r="AB17" s="319"/>
      <c r="AC17" s="319"/>
      <c r="AD17" s="319"/>
      <c r="AE17" s="319"/>
      <c r="AF17" s="319"/>
      <c r="AG17" s="319"/>
      <c r="AH17" s="319"/>
      <c r="AI17" s="324"/>
    </row>
    <row r="18" spans="2:35" ht="20.100000000000001" customHeight="1">
      <c r="B18" s="116"/>
      <c r="C18" s="117"/>
      <c r="D18" s="117"/>
      <c r="E18" s="117"/>
      <c r="F18" s="117"/>
      <c r="G18" s="117"/>
      <c r="H18" s="118"/>
      <c r="I18" s="118"/>
      <c r="J18" s="118"/>
      <c r="K18" s="118"/>
      <c r="L18" s="120"/>
      <c r="M18" s="120"/>
      <c r="N18" s="120"/>
      <c r="O18" s="120"/>
      <c r="P18" s="121"/>
      <c r="Q18" s="122" t="str">
        <f t="shared" si="0"/>
        <v>-</v>
      </c>
      <c r="R18" s="120" t="str">
        <f t="shared" si="1"/>
        <v/>
      </c>
      <c r="S18" s="120">
        <f t="shared" si="5"/>
        <v>0</v>
      </c>
      <c r="T18" s="123"/>
      <c r="U18" s="120">
        <f t="shared" si="6"/>
        <v>0</v>
      </c>
      <c r="V18" s="124">
        <f t="shared" si="4"/>
        <v>0</v>
      </c>
      <c r="W18" s="91"/>
      <c r="X18" s="91"/>
      <c r="Y18" s="319"/>
      <c r="Z18" s="117"/>
      <c r="AA18" s="117"/>
      <c r="AB18" s="319"/>
      <c r="AC18" s="319"/>
      <c r="AD18" s="319"/>
      <c r="AE18" s="319"/>
      <c r="AF18" s="319"/>
      <c r="AG18" s="319"/>
      <c r="AH18" s="319"/>
      <c r="AI18" s="324"/>
    </row>
    <row r="19" spans="2:35" ht="20.100000000000001" customHeight="1">
      <c r="B19" s="116"/>
      <c r="C19" s="117"/>
      <c r="D19" s="117"/>
      <c r="E19" s="117"/>
      <c r="F19" s="117"/>
      <c r="G19" s="117"/>
      <c r="H19" s="118"/>
      <c r="I19" s="118"/>
      <c r="J19" s="119"/>
      <c r="K19" s="118"/>
      <c r="L19" s="120"/>
      <c r="M19" s="120"/>
      <c r="N19" s="120"/>
      <c r="O19" s="120"/>
      <c r="P19" s="121"/>
      <c r="Q19" s="122" t="str">
        <f t="shared" si="0"/>
        <v>-</v>
      </c>
      <c r="R19" s="120" t="str">
        <f t="shared" si="1"/>
        <v/>
      </c>
      <c r="S19" s="120">
        <f t="shared" si="5"/>
        <v>0</v>
      </c>
      <c r="T19" s="123"/>
      <c r="U19" s="120">
        <f t="shared" si="6"/>
        <v>0</v>
      </c>
      <c r="V19" s="124">
        <f t="shared" si="4"/>
        <v>0</v>
      </c>
      <c r="W19" s="91"/>
      <c r="X19" s="91"/>
      <c r="Y19" s="319"/>
      <c r="Z19" s="117"/>
      <c r="AA19" s="117"/>
      <c r="AB19" s="319"/>
      <c r="AC19" s="319"/>
      <c r="AD19" s="319"/>
      <c r="AE19" s="319"/>
      <c r="AF19" s="319"/>
      <c r="AG19" s="319"/>
      <c r="AH19" s="319"/>
      <c r="AI19" s="324"/>
    </row>
    <row r="20" spans="2:35" ht="20.100000000000001" customHeight="1">
      <c r="B20" s="116"/>
      <c r="C20" s="117"/>
      <c r="D20" s="117"/>
      <c r="E20" s="117"/>
      <c r="F20" s="117"/>
      <c r="G20" s="117"/>
      <c r="H20" s="118"/>
      <c r="I20" s="118"/>
      <c r="J20" s="118"/>
      <c r="K20" s="118"/>
      <c r="L20" s="120"/>
      <c r="M20" s="120"/>
      <c r="N20" s="120"/>
      <c r="O20" s="120"/>
      <c r="P20" s="121"/>
      <c r="Q20" s="122" t="str">
        <f t="shared" si="0"/>
        <v>-</v>
      </c>
      <c r="R20" s="120" t="str">
        <f t="shared" si="1"/>
        <v/>
      </c>
      <c r="S20" s="120">
        <f t="shared" si="5"/>
        <v>0</v>
      </c>
      <c r="T20" s="123"/>
      <c r="U20" s="120">
        <f t="shared" si="6"/>
        <v>0</v>
      </c>
      <c r="V20" s="124">
        <f t="shared" si="4"/>
        <v>0</v>
      </c>
      <c r="W20" s="91"/>
      <c r="X20" s="91"/>
      <c r="Y20" s="319"/>
      <c r="Z20" s="117"/>
      <c r="AA20" s="117"/>
      <c r="AB20" s="319"/>
      <c r="AC20" s="319"/>
      <c r="AD20" s="319"/>
      <c r="AE20" s="319"/>
      <c r="AF20" s="319"/>
      <c r="AG20" s="319"/>
      <c r="AH20" s="319"/>
      <c r="AI20" s="324"/>
    </row>
    <row r="21" spans="2:35" ht="20.100000000000001" customHeight="1">
      <c r="B21" s="116"/>
      <c r="C21" s="117"/>
      <c r="D21" s="117"/>
      <c r="E21" s="117"/>
      <c r="F21" s="117"/>
      <c r="G21" s="117"/>
      <c r="H21" s="118"/>
      <c r="I21" s="118"/>
      <c r="J21" s="118"/>
      <c r="K21" s="118"/>
      <c r="L21" s="120"/>
      <c r="M21" s="120"/>
      <c r="N21" s="120"/>
      <c r="O21" s="120"/>
      <c r="P21" s="121"/>
      <c r="Q21" s="122" t="str">
        <f t="shared" si="0"/>
        <v>-</v>
      </c>
      <c r="R21" s="120" t="str">
        <f t="shared" si="1"/>
        <v/>
      </c>
      <c r="S21" s="120">
        <f t="shared" si="5"/>
        <v>0</v>
      </c>
      <c r="T21" s="123"/>
      <c r="U21" s="120">
        <f t="shared" si="6"/>
        <v>0</v>
      </c>
      <c r="V21" s="124">
        <f t="shared" si="4"/>
        <v>0</v>
      </c>
      <c r="W21" s="91"/>
      <c r="X21" s="91"/>
      <c r="Y21" s="319"/>
      <c r="Z21" s="117"/>
      <c r="AA21" s="117"/>
      <c r="AB21" s="319"/>
      <c r="AC21" s="319"/>
      <c r="AD21" s="319"/>
      <c r="AE21" s="319"/>
      <c r="AF21" s="319"/>
      <c r="AG21" s="319"/>
      <c r="AH21" s="319"/>
      <c r="AI21" s="324"/>
    </row>
    <row r="22" spans="2:35" ht="20.100000000000001" customHeight="1">
      <c r="B22" s="116"/>
      <c r="C22" s="117"/>
      <c r="D22" s="117"/>
      <c r="E22" s="117"/>
      <c r="F22" s="117"/>
      <c r="G22" s="117"/>
      <c r="H22" s="118"/>
      <c r="I22" s="118"/>
      <c r="J22" s="118"/>
      <c r="K22" s="118"/>
      <c r="L22" s="120"/>
      <c r="M22" s="120"/>
      <c r="N22" s="120"/>
      <c r="O22" s="120"/>
      <c r="P22" s="121"/>
      <c r="Q22" s="122" t="str">
        <f t="shared" si="0"/>
        <v>-</v>
      </c>
      <c r="R22" s="120" t="str">
        <f t="shared" si="1"/>
        <v/>
      </c>
      <c r="S22" s="120">
        <f t="shared" si="5"/>
        <v>0</v>
      </c>
      <c r="T22" s="123"/>
      <c r="U22" s="120">
        <f t="shared" si="6"/>
        <v>0</v>
      </c>
      <c r="V22" s="124">
        <f t="shared" si="4"/>
        <v>0</v>
      </c>
      <c r="W22" s="91"/>
      <c r="X22" s="91"/>
      <c r="Y22" s="319"/>
      <c r="Z22" s="117"/>
      <c r="AA22" s="117"/>
      <c r="AB22" s="319"/>
      <c r="AC22" s="319"/>
      <c r="AD22" s="319"/>
      <c r="AE22" s="319"/>
      <c r="AF22" s="319"/>
      <c r="AG22" s="319"/>
      <c r="AH22" s="319"/>
      <c r="AI22" s="324"/>
    </row>
    <row r="23" spans="2:35" ht="20.100000000000001" customHeight="1">
      <c r="B23" s="116"/>
      <c r="C23" s="117"/>
      <c r="D23" s="117"/>
      <c r="E23" s="117"/>
      <c r="F23" s="117"/>
      <c r="G23" s="117"/>
      <c r="H23" s="118"/>
      <c r="I23" s="118"/>
      <c r="J23" s="118"/>
      <c r="K23" s="118"/>
      <c r="L23" s="117"/>
      <c r="M23" s="117"/>
      <c r="N23" s="117"/>
      <c r="O23" s="117"/>
      <c r="P23" s="121"/>
      <c r="Q23" s="122" t="str">
        <f t="shared" si="0"/>
        <v>-</v>
      </c>
      <c r="R23" s="120" t="str">
        <f t="shared" si="1"/>
        <v/>
      </c>
      <c r="S23" s="120">
        <f t="shared" si="5"/>
        <v>0</v>
      </c>
      <c r="T23" s="123"/>
      <c r="U23" s="120">
        <f t="shared" si="6"/>
        <v>0</v>
      </c>
      <c r="V23" s="124">
        <f t="shared" si="4"/>
        <v>0</v>
      </c>
      <c r="W23" s="91"/>
      <c r="X23" s="91"/>
      <c r="Y23" s="319"/>
      <c r="Z23" s="117"/>
      <c r="AA23" s="117"/>
      <c r="AB23" s="319"/>
      <c r="AC23" s="319"/>
      <c r="AD23" s="319"/>
      <c r="AE23" s="319"/>
      <c r="AF23" s="319"/>
      <c r="AG23" s="319"/>
      <c r="AH23" s="319"/>
      <c r="AI23" s="324"/>
    </row>
    <row r="24" spans="2:35" ht="20.100000000000001" customHeight="1">
      <c r="B24" s="116"/>
      <c r="C24" s="117"/>
      <c r="D24" s="117"/>
      <c r="E24" s="117"/>
      <c r="F24" s="117"/>
      <c r="G24" s="117"/>
      <c r="H24" s="118"/>
      <c r="I24" s="118"/>
      <c r="J24" s="118"/>
      <c r="K24" s="118"/>
      <c r="L24" s="117"/>
      <c r="M24" s="117"/>
      <c r="N24" s="117"/>
      <c r="O24" s="117"/>
      <c r="P24" s="121"/>
      <c r="Q24" s="122" t="str">
        <f t="shared" si="0"/>
        <v>-</v>
      </c>
      <c r="R24" s="120" t="str">
        <f t="shared" si="1"/>
        <v/>
      </c>
      <c r="S24" s="120">
        <f t="shared" si="5"/>
        <v>0</v>
      </c>
      <c r="T24" s="123"/>
      <c r="U24" s="120">
        <f t="shared" si="6"/>
        <v>0</v>
      </c>
      <c r="V24" s="124">
        <f t="shared" si="4"/>
        <v>0</v>
      </c>
      <c r="W24" s="91"/>
      <c r="X24" s="91"/>
      <c r="Y24" s="319"/>
      <c r="Z24" s="117"/>
      <c r="AA24" s="117"/>
      <c r="AB24" s="319"/>
      <c r="AC24" s="319"/>
      <c r="AD24" s="319"/>
      <c r="AE24" s="319"/>
      <c r="AF24" s="319"/>
      <c r="AG24" s="319"/>
      <c r="AH24" s="319"/>
      <c r="AI24" s="324"/>
    </row>
    <row r="25" spans="2:35" ht="19.5" customHeight="1">
      <c r="B25" s="116"/>
      <c r="C25" s="117"/>
      <c r="D25" s="117"/>
      <c r="E25" s="117"/>
      <c r="F25" s="117"/>
      <c r="G25" s="117"/>
      <c r="H25" s="118"/>
      <c r="I25" s="119"/>
      <c r="J25" s="118"/>
      <c r="K25" s="118"/>
      <c r="L25" s="120"/>
      <c r="M25" s="120"/>
      <c r="N25" s="120"/>
      <c r="O25" s="120"/>
      <c r="P25" s="121"/>
      <c r="Q25" s="122" t="str">
        <f t="shared" si="0"/>
        <v>-</v>
      </c>
      <c r="R25" s="120" t="str">
        <f t="shared" si="1"/>
        <v/>
      </c>
      <c r="S25" s="120">
        <f>MIN(O25,R25)</f>
        <v>0</v>
      </c>
      <c r="T25" s="123"/>
      <c r="U25" s="120">
        <f>MIN(N25,S25,T25)</f>
        <v>0</v>
      </c>
      <c r="V25" s="124">
        <f>ROUNDDOWN(U25,-3)</f>
        <v>0</v>
      </c>
      <c r="W25" s="91"/>
      <c r="X25" s="91"/>
      <c r="Y25" s="319"/>
      <c r="Z25" s="117"/>
      <c r="AA25" s="117"/>
      <c r="AB25" s="319"/>
      <c r="AC25" s="319"/>
      <c r="AD25" s="319"/>
      <c r="AE25" s="319"/>
      <c r="AF25" s="319"/>
      <c r="AG25" s="319"/>
      <c r="AH25" s="319"/>
      <c r="AI25" s="324"/>
    </row>
    <row r="26" spans="2:35" ht="20.100000000000001" customHeight="1">
      <c r="B26" s="116"/>
      <c r="C26" s="117"/>
      <c r="D26" s="117"/>
      <c r="E26" s="117"/>
      <c r="F26" s="117"/>
      <c r="G26" s="117"/>
      <c r="H26" s="118"/>
      <c r="I26" s="118"/>
      <c r="J26" s="118"/>
      <c r="K26" s="118"/>
      <c r="L26" s="120"/>
      <c r="M26" s="120"/>
      <c r="N26" s="120"/>
      <c r="O26" s="120"/>
      <c r="P26" s="121"/>
      <c r="Q26" s="122" t="str">
        <f t="shared" si="0"/>
        <v>-</v>
      </c>
      <c r="R26" s="120" t="str">
        <f t="shared" si="1"/>
        <v/>
      </c>
      <c r="S26" s="120">
        <f t="shared" ref="S26:S33" si="7">MIN(O26,R26)</f>
        <v>0</v>
      </c>
      <c r="T26" s="123"/>
      <c r="U26" s="120">
        <f t="shared" ref="U26:U33" si="8">MIN(N26,S26,T26)</f>
        <v>0</v>
      </c>
      <c r="V26" s="124">
        <f t="shared" si="4"/>
        <v>0</v>
      </c>
      <c r="W26" s="91"/>
      <c r="X26" s="91"/>
      <c r="Y26" s="319"/>
      <c r="Z26" s="117"/>
      <c r="AA26" s="117"/>
      <c r="AB26" s="319"/>
      <c r="AC26" s="319"/>
      <c r="AD26" s="319"/>
      <c r="AE26" s="319"/>
      <c r="AF26" s="319"/>
      <c r="AG26" s="319"/>
      <c r="AH26" s="319"/>
      <c r="AI26" s="324"/>
    </row>
    <row r="27" spans="2:35" ht="20.100000000000001" customHeight="1">
      <c r="B27" s="116"/>
      <c r="C27" s="117"/>
      <c r="D27" s="117"/>
      <c r="E27" s="117"/>
      <c r="F27" s="117"/>
      <c r="G27" s="117"/>
      <c r="H27" s="118"/>
      <c r="I27" s="118"/>
      <c r="J27" s="118"/>
      <c r="K27" s="118"/>
      <c r="L27" s="120"/>
      <c r="M27" s="120"/>
      <c r="N27" s="120"/>
      <c r="O27" s="120"/>
      <c r="P27" s="121"/>
      <c r="Q27" s="122" t="str">
        <f t="shared" si="0"/>
        <v>-</v>
      </c>
      <c r="R27" s="120" t="str">
        <f t="shared" si="1"/>
        <v/>
      </c>
      <c r="S27" s="120">
        <f t="shared" si="7"/>
        <v>0</v>
      </c>
      <c r="T27" s="123"/>
      <c r="U27" s="120">
        <f t="shared" si="8"/>
        <v>0</v>
      </c>
      <c r="V27" s="124">
        <f t="shared" si="4"/>
        <v>0</v>
      </c>
      <c r="W27" s="91"/>
      <c r="X27" s="91"/>
      <c r="Y27" s="319"/>
      <c r="Z27" s="117"/>
      <c r="AA27" s="117"/>
      <c r="AB27" s="319"/>
      <c r="AC27" s="319"/>
      <c r="AD27" s="319"/>
      <c r="AE27" s="319"/>
      <c r="AF27" s="319"/>
      <c r="AG27" s="319"/>
      <c r="AH27" s="319"/>
      <c r="AI27" s="324"/>
    </row>
    <row r="28" spans="2:35" ht="20.100000000000001" customHeight="1">
      <c r="B28" s="116"/>
      <c r="C28" s="117"/>
      <c r="D28" s="117"/>
      <c r="E28" s="117"/>
      <c r="F28" s="117"/>
      <c r="G28" s="117"/>
      <c r="H28" s="118"/>
      <c r="I28" s="118"/>
      <c r="J28" s="119"/>
      <c r="K28" s="118"/>
      <c r="L28" s="120"/>
      <c r="M28" s="120"/>
      <c r="N28" s="120"/>
      <c r="O28" s="120"/>
      <c r="P28" s="121"/>
      <c r="Q28" s="122" t="str">
        <f t="shared" si="0"/>
        <v>-</v>
      </c>
      <c r="R28" s="120" t="str">
        <f t="shared" si="1"/>
        <v/>
      </c>
      <c r="S28" s="120">
        <f t="shared" si="7"/>
        <v>0</v>
      </c>
      <c r="T28" s="123"/>
      <c r="U28" s="120">
        <f t="shared" si="8"/>
        <v>0</v>
      </c>
      <c r="V28" s="124">
        <f t="shared" si="4"/>
        <v>0</v>
      </c>
      <c r="W28" s="91"/>
      <c r="X28" s="91"/>
      <c r="Y28" s="319"/>
      <c r="Z28" s="117"/>
      <c r="AA28" s="117"/>
      <c r="AB28" s="319"/>
      <c r="AC28" s="319"/>
      <c r="AD28" s="319"/>
      <c r="AE28" s="319"/>
      <c r="AF28" s="319"/>
      <c r="AG28" s="319"/>
      <c r="AH28" s="319"/>
      <c r="AI28" s="324"/>
    </row>
    <row r="29" spans="2:35" ht="20.100000000000001" customHeight="1">
      <c r="B29" s="116"/>
      <c r="C29" s="117"/>
      <c r="D29" s="117"/>
      <c r="E29" s="117"/>
      <c r="F29" s="117"/>
      <c r="G29" s="117"/>
      <c r="H29" s="118"/>
      <c r="I29" s="118"/>
      <c r="J29" s="118"/>
      <c r="K29" s="118"/>
      <c r="L29" s="120"/>
      <c r="M29" s="120"/>
      <c r="N29" s="120"/>
      <c r="O29" s="120"/>
      <c r="P29" s="121"/>
      <c r="Q29" s="122" t="str">
        <f t="shared" si="0"/>
        <v>-</v>
      </c>
      <c r="R29" s="120" t="str">
        <f t="shared" si="1"/>
        <v/>
      </c>
      <c r="S29" s="120">
        <f t="shared" si="7"/>
        <v>0</v>
      </c>
      <c r="T29" s="123"/>
      <c r="U29" s="120">
        <f t="shared" si="8"/>
        <v>0</v>
      </c>
      <c r="V29" s="124">
        <f t="shared" si="4"/>
        <v>0</v>
      </c>
      <c r="W29" s="91"/>
      <c r="X29" s="91"/>
      <c r="Y29" s="319"/>
      <c r="Z29" s="117"/>
      <c r="AA29" s="117"/>
      <c r="AB29" s="319"/>
      <c r="AC29" s="319"/>
      <c r="AD29" s="319"/>
      <c r="AE29" s="319"/>
      <c r="AF29" s="319"/>
      <c r="AG29" s="319"/>
      <c r="AH29" s="319"/>
      <c r="AI29" s="324"/>
    </row>
    <row r="30" spans="2:35" ht="20.100000000000001" customHeight="1">
      <c r="B30" s="116"/>
      <c r="C30" s="117"/>
      <c r="D30" s="117"/>
      <c r="E30" s="117"/>
      <c r="F30" s="117"/>
      <c r="G30" s="117"/>
      <c r="H30" s="118"/>
      <c r="I30" s="118"/>
      <c r="J30" s="118"/>
      <c r="K30" s="118"/>
      <c r="L30" s="120"/>
      <c r="M30" s="120"/>
      <c r="N30" s="120"/>
      <c r="O30" s="120"/>
      <c r="P30" s="121"/>
      <c r="Q30" s="122" t="str">
        <f t="shared" si="0"/>
        <v>-</v>
      </c>
      <c r="R30" s="120" t="str">
        <f t="shared" si="1"/>
        <v/>
      </c>
      <c r="S30" s="120">
        <f t="shared" si="7"/>
        <v>0</v>
      </c>
      <c r="T30" s="123"/>
      <c r="U30" s="120">
        <f t="shared" si="8"/>
        <v>0</v>
      </c>
      <c r="V30" s="124">
        <f t="shared" si="4"/>
        <v>0</v>
      </c>
      <c r="W30" s="91"/>
      <c r="X30" s="91"/>
      <c r="Y30" s="319"/>
      <c r="Z30" s="117"/>
      <c r="AA30" s="117"/>
      <c r="AB30" s="319"/>
      <c r="AC30" s="319"/>
      <c r="AD30" s="319"/>
      <c r="AE30" s="319"/>
      <c r="AF30" s="319"/>
      <c r="AG30" s="319"/>
      <c r="AH30" s="319"/>
      <c r="AI30" s="324"/>
    </row>
    <row r="31" spans="2:35" ht="20.100000000000001" customHeight="1">
      <c r="B31" s="116"/>
      <c r="C31" s="117"/>
      <c r="D31" s="117"/>
      <c r="E31" s="117"/>
      <c r="F31" s="117"/>
      <c r="G31" s="117"/>
      <c r="H31" s="118"/>
      <c r="I31" s="118"/>
      <c r="J31" s="118"/>
      <c r="K31" s="118"/>
      <c r="L31" s="120"/>
      <c r="M31" s="120"/>
      <c r="N31" s="120"/>
      <c r="O31" s="120"/>
      <c r="P31" s="121"/>
      <c r="Q31" s="122" t="str">
        <f t="shared" si="0"/>
        <v>-</v>
      </c>
      <c r="R31" s="120" t="str">
        <f t="shared" si="1"/>
        <v/>
      </c>
      <c r="S31" s="120">
        <f t="shared" si="7"/>
        <v>0</v>
      </c>
      <c r="T31" s="123"/>
      <c r="U31" s="120">
        <f t="shared" si="8"/>
        <v>0</v>
      </c>
      <c r="V31" s="124">
        <f t="shared" si="4"/>
        <v>0</v>
      </c>
      <c r="W31" s="91"/>
      <c r="X31" s="91"/>
      <c r="Y31" s="319"/>
      <c r="Z31" s="117"/>
      <c r="AA31" s="117"/>
      <c r="AB31" s="319"/>
      <c r="AC31" s="319"/>
      <c r="AD31" s="319"/>
      <c r="AE31" s="319"/>
      <c r="AF31" s="319"/>
      <c r="AG31" s="319"/>
      <c r="AH31" s="319"/>
      <c r="AI31" s="324"/>
    </row>
    <row r="32" spans="2:35" ht="20.100000000000001" customHeight="1">
      <c r="B32" s="116"/>
      <c r="C32" s="117"/>
      <c r="D32" s="117"/>
      <c r="E32" s="117"/>
      <c r="F32" s="117"/>
      <c r="G32" s="117"/>
      <c r="H32" s="118"/>
      <c r="I32" s="118"/>
      <c r="J32" s="118"/>
      <c r="K32" s="118"/>
      <c r="L32" s="117"/>
      <c r="M32" s="117"/>
      <c r="N32" s="117"/>
      <c r="O32" s="117"/>
      <c r="P32" s="121"/>
      <c r="Q32" s="122" t="str">
        <f t="shared" si="0"/>
        <v>-</v>
      </c>
      <c r="R32" s="120" t="str">
        <f t="shared" si="1"/>
        <v/>
      </c>
      <c r="S32" s="120">
        <f t="shared" si="7"/>
        <v>0</v>
      </c>
      <c r="T32" s="123"/>
      <c r="U32" s="120">
        <f t="shared" si="8"/>
        <v>0</v>
      </c>
      <c r="V32" s="124">
        <f t="shared" si="4"/>
        <v>0</v>
      </c>
      <c r="W32" s="91"/>
      <c r="X32" s="91"/>
      <c r="Y32" s="319"/>
      <c r="Z32" s="117"/>
      <c r="AA32" s="117"/>
      <c r="AB32" s="319"/>
      <c r="AC32" s="319"/>
      <c r="AD32" s="319"/>
      <c r="AE32" s="319"/>
      <c r="AF32" s="319"/>
      <c r="AG32" s="319"/>
      <c r="AH32" s="319"/>
      <c r="AI32" s="324"/>
    </row>
    <row r="33" spans="2:35" ht="20.100000000000001" customHeight="1">
      <c r="B33" s="116"/>
      <c r="C33" s="117"/>
      <c r="D33" s="117"/>
      <c r="E33" s="117"/>
      <c r="F33" s="117"/>
      <c r="G33" s="117"/>
      <c r="H33" s="118"/>
      <c r="I33" s="118"/>
      <c r="J33" s="118"/>
      <c r="K33" s="118"/>
      <c r="L33" s="117"/>
      <c r="M33" s="117"/>
      <c r="N33" s="117"/>
      <c r="O33" s="117"/>
      <c r="P33" s="121"/>
      <c r="Q33" s="122" t="str">
        <f t="shared" si="0"/>
        <v>-</v>
      </c>
      <c r="R33" s="120" t="str">
        <f t="shared" si="1"/>
        <v/>
      </c>
      <c r="S33" s="120">
        <f t="shared" si="7"/>
        <v>0</v>
      </c>
      <c r="T33" s="123"/>
      <c r="U33" s="120">
        <f t="shared" si="8"/>
        <v>0</v>
      </c>
      <c r="V33" s="124">
        <f t="shared" si="4"/>
        <v>0</v>
      </c>
      <c r="W33" s="91"/>
      <c r="X33" s="91"/>
      <c r="Y33" s="319"/>
      <c r="Z33" s="117"/>
      <c r="AA33" s="117"/>
      <c r="AB33" s="319"/>
      <c r="AC33" s="319"/>
      <c r="AD33" s="319"/>
      <c r="AE33" s="319"/>
      <c r="AF33" s="319"/>
      <c r="AG33" s="319"/>
      <c r="AH33" s="319"/>
      <c r="AI33" s="324"/>
    </row>
    <row r="34" spans="2:35" ht="19.5" customHeight="1">
      <c r="B34" s="116"/>
      <c r="C34" s="117"/>
      <c r="D34" s="117"/>
      <c r="E34" s="117"/>
      <c r="F34" s="117"/>
      <c r="G34" s="117"/>
      <c r="H34" s="118"/>
      <c r="I34" s="119"/>
      <c r="J34" s="118"/>
      <c r="K34" s="118"/>
      <c r="L34" s="120"/>
      <c r="M34" s="120"/>
      <c r="N34" s="120"/>
      <c r="O34" s="120"/>
      <c r="P34" s="121"/>
      <c r="Q34" s="122" t="str">
        <f t="shared" si="0"/>
        <v>-</v>
      </c>
      <c r="R34" s="120" t="str">
        <f t="shared" si="1"/>
        <v/>
      </c>
      <c r="S34" s="120">
        <f>MIN(O34,R34)</f>
        <v>0</v>
      </c>
      <c r="T34" s="123"/>
      <c r="U34" s="120">
        <f>MIN(N34,S34,T34)</f>
        <v>0</v>
      </c>
      <c r="V34" s="124">
        <f>ROUNDDOWN(U34,-3)</f>
        <v>0</v>
      </c>
      <c r="W34" s="91"/>
      <c r="X34" s="91"/>
      <c r="Y34" s="319"/>
      <c r="Z34" s="117"/>
      <c r="AA34" s="117"/>
      <c r="AB34" s="319"/>
      <c r="AC34" s="319"/>
      <c r="AD34" s="319"/>
      <c r="AE34" s="319"/>
      <c r="AF34" s="319"/>
      <c r="AG34" s="319"/>
      <c r="AH34" s="319"/>
      <c r="AI34" s="324"/>
    </row>
    <row r="35" spans="2:35" ht="20.100000000000001" customHeight="1">
      <c r="B35" s="116"/>
      <c r="C35" s="117"/>
      <c r="D35" s="117"/>
      <c r="E35" s="117"/>
      <c r="F35" s="117"/>
      <c r="G35" s="117"/>
      <c r="H35" s="118"/>
      <c r="I35" s="118"/>
      <c r="J35" s="118"/>
      <c r="K35" s="118"/>
      <c r="L35" s="120"/>
      <c r="M35" s="120"/>
      <c r="N35" s="120"/>
      <c r="O35" s="120"/>
      <c r="P35" s="121"/>
      <c r="Q35" s="122" t="str">
        <f t="shared" si="0"/>
        <v>-</v>
      </c>
      <c r="R35" s="120" t="str">
        <f t="shared" si="1"/>
        <v/>
      </c>
      <c r="S35" s="120">
        <f t="shared" ref="S35:S42" si="9">MIN(O35,R35)</f>
        <v>0</v>
      </c>
      <c r="T35" s="123"/>
      <c r="U35" s="120">
        <f t="shared" ref="U35:U42" si="10">MIN(N35,S35,T35)</f>
        <v>0</v>
      </c>
      <c r="V35" s="124">
        <f t="shared" si="4"/>
        <v>0</v>
      </c>
      <c r="W35" s="91"/>
      <c r="X35" s="91"/>
      <c r="Y35" s="319"/>
      <c r="Z35" s="117"/>
      <c r="AA35" s="117"/>
      <c r="AB35" s="319"/>
      <c r="AC35" s="319"/>
      <c r="AD35" s="319"/>
      <c r="AE35" s="319"/>
      <c r="AF35" s="319"/>
      <c r="AG35" s="319"/>
      <c r="AH35" s="319"/>
      <c r="AI35" s="324"/>
    </row>
    <row r="36" spans="2:35" ht="20.100000000000001" customHeight="1">
      <c r="B36" s="116"/>
      <c r="C36" s="117"/>
      <c r="D36" s="117"/>
      <c r="E36" s="117"/>
      <c r="F36" s="117"/>
      <c r="G36" s="117"/>
      <c r="H36" s="118"/>
      <c r="I36" s="118"/>
      <c r="J36" s="118"/>
      <c r="K36" s="118"/>
      <c r="L36" s="120"/>
      <c r="M36" s="120"/>
      <c r="N36" s="120"/>
      <c r="O36" s="120"/>
      <c r="P36" s="121"/>
      <c r="Q36" s="122" t="str">
        <f t="shared" si="0"/>
        <v>-</v>
      </c>
      <c r="R36" s="120" t="str">
        <f t="shared" si="1"/>
        <v/>
      </c>
      <c r="S36" s="120">
        <f t="shared" si="9"/>
        <v>0</v>
      </c>
      <c r="T36" s="123"/>
      <c r="U36" s="120">
        <f t="shared" si="10"/>
        <v>0</v>
      </c>
      <c r="V36" s="124">
        <f t="shared" si="4"/>
        <v>0</v>
      </c>
      <c r="W36" s="91"/>
      <c r="X36" s="91"/>
      <c r="Y36" s="319"/>
      <c r="Z36" s="117"/>
      <c r="AA36" s="117"/>
      <c r="AB36" s="319"/>
      <c r="AC36" s="319"/>
      <c r="AD36" s="319"/>
      <c r="AE36" s="319"/>
      <c r="AF36" s="319"/>
      <c r="AG36" s="319"/>
      <c r="AH36" s="319"/>
      <c r="AI36" s="324"/>
    </row>
    <row r="37" spans="2:35" ht="20.100000000000001" customHeight="1">
      <c r="B37" s="116"/>
      <c r="C37" s="117"/>
      <c r="D37" s="117"/>
      <c r="E37" s="117"/>
      <c r="F37" s="117"/>
      <c r="G37" s="117"/>
      <c r="H37" s="118"/>
      <c r="I37" s="118"/>
      <c r="J37" s="119"/>
      <c r="K37" s="118"/>
      <c r="L37" s="120"/>
      <c r="M37" s="120"/>
      <c r="N37" s="120"/>
      <c r="O37" s="120"/>
      <c r="P37" s="121"/>
      <c r="Q37" s="122" t="str">
        <f t="shared" si="0"/>
        <v>-</v>
      </c>
      <c r="R37" s="120" t="str">
        <f t="shared" si="1"/>
        <v/>
      </c>
      <c r="S37" s="120">
        <f t="shared" si="9"/>
        <v>0</v>
      </c>
      <c r="T37" s="123"/>
      <c r="U37" s="120">
        <f t="shared" si="10"/>
        <v>0</v>
      </c>
      <c r="V37" s="124">
        <f t="shared" si="4"/>
        <v>0</v>
      </c>
      <c r="W37" s="91"/>
      <c r="X37" s="91"/>
      <c r="Y37" s="319"/>
      <c r="Z37" s="117"/>
      <c r="AA37" s="117"/>
      <c r="AB37" s="319"/>
      <c r="AC37" s="319"/>
      <c r="AD37" s="319"/>
      <c r="AE37" s="319"/>
      <c r="AF37" s="319"/>
      <c r="AG37" s="319"/>
      <c r="AH37" s="319"/>
      <c r="AI37" s="324"/>
    </row>
    <row r="38" spans="2:35" ht="20.100000000000001" customHeight="1">
      <c r="B38" s="116"/>
      <c r="C38" s="117"/>
      <c r="D38" s="117"/>
      <c r="E38" s="117"/>
      <c r="F38" s="117"/>
      <c r="G38" s="117"/>
      <c r="H38" s="118"/>
      <c r="I38" s="118"/>
      <c r="J38" s="118"/>
      <c r="K38" s="118"/>
      <c r="L38" s="120"/>
      <c r="M38" s="120"/>
      <c r="N38" s="120"/>
      <c r="O38" s="120"/>
      <c r="P38" s="121"/>
      <c r="Q38" s="122" t="str">
        <f t="shared" si="0"/>
        <v>-</v>
      </c>
      <c r="R38" s="120" t="str">
        <f t="shared" si="1"/>
        <v/>
      </c>
      <c r="S38" s="120">
        <f t="shared" si="9"/>
        <v>0</v>
      </c>
      <c r="T38" s="123"/>
      <c r="U38" s="120">
        <f t="shared" si="10"/>
        <v>0</v>
      </c>
      <c r="V38" s="124">
        <f t="shared" si="4"/>
        <v>0</v>
      </c>
      <c r="W38" s="91"/>
      <c r="X38" s="91"/>
      <c r="Y38" s="319"/>
      <c r="Z38" s="117"/>
      <c r="AA38" s="117"/>
      <c r="AB38" s="319"/>
      <c r="AC38" s="319"/>
      <c r="AD38" s="319"/>
      <c r="AE38" s="319"/>
      <c r="AF38" s="319"/>
      <c r="AG38" s="319"/>
      <c r="AH38" s="319"/>
      <c r="AI38" s="324"/>
    </row>
    <row r="39" spans="2:35" ht="20.100000000000001" customHeight="1">
      <c r="B39" s="116"/>
      <c r="C39" s="117"/>
      <c r="D39" s="117"/>
      <c r="E39" s="117"/>
      <c r="F39" s="117"/>
      <c r="G39" s="117"/>
      <c r="H39" s="118"/>
      <c r="I39" s="118"/>
      <c r="J39" s="118"/>
      <c r="K39" s="118"/>
      <c r="L39" s="120"/>
      <c r="M39" s="120"/>
      <c r="N39" s="120"/>
      <c r="O39" s="120"/>
      <c r="P39" s="121"/>
      <c r="Q39" s="122" t="str">
        <f t="shared" si="0"/>
        <v>-</v>
      </c>
      <c r="R39" s="120" t="str">
        <f t="shared" si="1"/>
        <v/>
      </c>
      <c r="S39" s="120">
        <f t="shared" si="9"/>
        <v>0</v>
      </c>
      <c r="T39" s="123"/>
      <c r="U39" s="120">
        <f t="shared" si="10"/>
        <v>0</v>
      </c>
      <c r="V39" s="124">
        <f t="shared" si="4"/>
        <v>0</v>
      </c>
      <c r="W39" s="91"/>
      <c r="X39" s="91"/>
      <c r="Y39" s="319"/>
      <c r="Z39" s="117"/>
      <c r="AA39" s="117"/>
      <c r="AB39" s="319"/>
      <c r="AC39" s="319"/>
      <c r="AD39" s="319"/>
      <c r="AE39" s="319"/>
      <c r="AF39" s="319"/>
      <c r="AG39" s="319"/>
      <c r="AH39" s="319"/>
      <c r="AI39" s="324"/>
    </row>
    <row r="40" spans="2:35" ht="20.100000000000001" customHeight="1">
      <c r="B40" s="116"/>
      <c r="C40" s="117"/>
      <c r="D40" s="117"/>
      <c r="E40" s="117"/>
      <c r="F40" s="117"/>
      <c r="G40" s="117"/>
      <c r="H40" s="118"/>
      <c r="I40" s="118"/>
      <c r="J40" s="118"/>
      <c r="K40" s="118"/>
      <c r="L40" s="120"/>
      <c r="M40" s="120"/>
      <c r="N40" s="120"/>
      <c r="O40" s="120"/>
      <c r="P40" s="121"/>
      <c r="Q40" s="122" t="str">
        <f t="shared" si="0"/>
        <v>-</v>
      </c>
      <c r="R40" s="120" t="str">
        <f t="shared" si="1"/>
        <v/>
      </c>
      <c r="S40" s="120">
        <f t="shared" si="9"/>
        <v>0</v>
      </c>
      <c r="T40" s="123"/>
      <c r="U40" s="120">
        <f t="shared" si="10"/>
        <v>0</v>
      </c>
      <c r="V40" s="124">
        <f t="shared" si="4"/>
        <v>0</v>
      </c>
      <c r="W40" s="91"/>
      <c r="X40" s="91"/>
      <c r="Y40" s="319"/>
      <c r="Z40" s="117"/>
      <c r="AA40" s="117"/>
      <c r="AB40" s="319"/>
      <c r="AC40" s="319"/>
      <c r="AD40" s="319"/>
      <c r="AE40" s="319"/>
      <c r="AF40" s="319"/>
      <c r="AG40" s="319"/>
      <c r="AH40" s="319"/>
      <c r="AI40" s="324"/>
    </row>
    <row r="41" spans="2:35" ht="20.100000000000001" customHeight="1">
      <c r="B41" s="116"/>
      <c r="C41" s="117"/>
      <c r="D41" s="117"/>
      <c r="E41" s="117"/>
      <c r="F41" s="117"/>
      <c r="G41" s="117"/>
      <c r="H41" s="118"/>
      <c r="I41" s="118"/>
      <c r="J41" s="118"/>
      <c r="K41" s="118"/>
      <c r="L41" s="117"/>
      <c r="M41" s="117"/>
      <c r="N41" s="117"/>
      <c r="O41" s="117"/>
      <c r="P41" s="121"/>
      <c r="Q41" s="122" t="str">
        <f t="shared" si="0"/>
        <v>-</v>
      </c>
      <c r="R41" s="120" t="str">
        <f t="shared" si="1"/>
        <v/>
      </c>
      <c r="S41" s="120">
        <f t="shared" si="9"/>
        <v>0</v>
      </c>
      <c r="T41" s="123"/>
      <c r="U41" s="120">
        <f t="shared" si="10"/>
        <v>0</v>
      </c>
      <c r="V41" s="124">
        <f t="shared" si="4"/>
        <v>0</v>
      </c>
      <c r="W41" s="91"/>
      <c r="X41" s="91"/>
      <c r="Y41" s="319"/>
      <c r="Z41" s="117"/>
      <c r="AA41" s="117"/>
      <c r="AB41" s="319"/>
      <c r="AC41" s="319"/>
      <c r="AD41" s="319"/>
      <c r="AE41" s="319"/>
      <c r="AF41" s="319"/>
      <c r="AG41" s="319"/>
      <c r="AH41" s="319"/>
      <c r="AI41" s="324"/>
    </row>
    <row r="42" spans="2:35" ht="20.100000000000001" customHeight="1" thickBot="1">
      <c r="B42" s="125"/>
      <c r="C42" s="126"/>
      <c r="D42" s="126"/>
      <c r="E42" s="126"/>
      <c r="F42" s="126"/>
      <c r="G42" s="126"/>
      <c r="H42" s="127"/>
      <c r="I42" s="127"/>
      <c r="J42" s="127"/>
      <c r="K42" s="127"/>
      <c r="L42" s="126"/>
      <c r="M42" s="126"/>
      <c r="N42" s="126"/>
      <c r="O42" s="126"/>
      <c r="P42" s="128"/>
      <c r="Q42" s="129" t="str">
        <f>IF(J42=1,17500,"-")</f>
        <v>-</v>
      </c>
      <c r="R42" s="120" t="str">
        <f t="shared" si="1"/>
        <v/>
      </c>
      <c r="S42" s="130">
        <f t="shared" si="9"/>
        <v>0</v>
      </c>
      <c r="T42" s="131"/>
      <c r="U42" s="130">
        <f t="shared" si="10"/>
        <v>0</v>
      </c>
      <c r="V42" s="132">
        <f t="shared" si="4"/>
        <v>0</v>
      </c>
      <c r="W42" s="133"/>
      <c r="X42" s="133"/>
      <c r="Y42" s="320"/>
      <c r="Z42" s="126"/>
      <c r="AA42" s="126"/>
      <c r="AB42" s="320"/>
      <c r="AC42" s="320"/>
      <c r="AD42" s="320"/>
      <c r="AE42" s="320"/>
      <c r="AF42" s="320"/>
      <c r="AG42" s="320"/>
      <c r="AH42" s="320"/>
      <c r="AI42" s="325"/>
    </row>
  </sheetData>
  <mergeCells count="32">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s>
  <phoneticPr fontId="5"/>
  <dataValidations count="4">
    <dataValidation type="list" allowBlank="1" showInputMessage="1" showErrorMessage="1" sqref="AD7:AD42">
      <formula1>"1,2,3"</formula1>
    </dataValidation>
    <dataValidation type="list" allowBlank="1" showInputMessage="1" showErrorMessage="1" sqref="K7:K42">
      <formula1>"1,2,3,-"</formula1>
    </dataValidation>
    <dataValidation type="list" allowBlank="1" showInputMessage="1" showErrorMessage="1" sqref="AG7:AI42">
      <formula1>"1,2"</formula1>
    </dataValidation>
    <dataValidation type="list" allowBlank="1" showInputMessage="1" showErrorMessage="1" sqref="AE7:AE42 I7:J42">
      <formula1>"1,2,3,4"</formula1>
    </dataValidation>
  </dataValidations>
  <printOptions horizontalCentered="1"/>
  <pageMargins left="0.47244094488188981" right="0.43307086614173229" top="0.62" bottom="0.43307086614173229" header="0.42" footer="0.27559055118110237"/>
  <pageSetup paperSize="9" scale="35"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70"/>
  <sheetViews>
    <sheetView tabSelected="1" view="pageBreakPreview" zoomScaleNormal="100" zoomScaleSheetLayoutView="100" workbookViewId="0">
      <selection activeCell="B6" sqref="B6:F6"/>
    </sheetView>
  </sheetViews>
  <sheetFormatPr defaultColWidth="9" defaultRowHeight="12"/>
  <cols>
    <col min="1" max="1" width="11.25" style="167" customWidth="1"/>
    <col min="2" max="2" width="10" style="167" customWidth="1"/>
    <col min="3" max="3" width="17" style="167" customWidth="1"/>
    <col min="4" max="4" width="12.375" style="167" customWidth="1"/>
    <col min="5" max="5" width="10.75" style="167" customWidth="1"/>
    <col min="6" max="6" width="10.5" style="167" customWidth="1"/>
    <col min="7" max="15" width="10" style="167" customWidth="1"/>
    <col min="16" max="16" width="115.875" style="167" customWidth="1"/>
    <col min="17" max="21" width="10" style="167" customWidth="1"/>
    <col min="22" max="16384" width="9" style="167"/>
  </cols>
  <sheetData>
    <row r="1" spans="1:15">
      <c r="A1" s="167" t="s">
        <v>758</v>
      </c>
    </row>
    <row r="2" spans="1:15" ht="18" customHeight="1">
      <c r="A2" s="737" t="s">
        <v>285</v>
      </c>
      <c r="B2" s="737"/>
      <c r="C2" s="737"/>
      <c r="D2" s="737"/>
      <c r="E2" s="737"/>
      <c r="F2" s="737"/>
      <c r="G2" s="737"/>
      <c r="H2" s="737"/>
      <c r="I2" s="737"/>
      <c r="J2" s="737"/>
      <c r="K2" s="737"/>
      <c r="L2" s="737"/>
      <c r="M2" s="589"/>
      <c r="N2" s="589"/>
      <c r="O2" s="589"/>
    </row>
    <row r="5" spans="1:15" ht="18.75" customHeight="1">
      <c r="A5" s="290" t="s">
        <v>86</v>
      </c>
      <c r="B5" s="734" t="s">
        <v>593</v>
      </c>
      <c r="C5" s="734"/>
      <c r="D5" s="734"/>
      <c r="E5" s="734"/>
      <c r="F5" s="734"/>
    </row>
    <row r="6" spans="1:15" ht="18.75" customHeight="1">
      <c r="A6" s="290" t="s">
        <v>594</v>
      </c>
      <c r="B6" s="674"/>
      <c r="C6" s="674"/>
      <c r="D6" s="674"/>
      <c r="E6" s="674"/>
      <c r="F6" s="674"/>
    </row>
    <row r="9" spans="1:15">
      <c r="A9" s="734" t="s">
        <v>271</v>
      </c>
      <c r="B9" s="734"/>
      <c r="C9" s="734"/>
      <c r="D9" s="734" t="s">
        <v>312</v>
      </c>
      <c r="E9" s="734"/>
      <c r="F9" s="734"/>
      <c r="G9" s="734" t="s">
        <v>272</v>
      </c>
      <c r="H9" s="734"/>
      <c r="I9" s="734"/>
      <c r="J9" s="734"/>
      <c r="K9" s="734"/>
    </row>
    <row r="10" spans="1:15" ht="18.75" customHeight="1">
      <c r="A10" s="739"/>
      <c r="B10" s="739"/>
      <c r="C10" s="739"/>
      <c r="D10" s="739"/>
      <c r="E10" s="739"/>
      <c r="F10" s="739"/>
      <c r="G10" s="739"/>
      <c r="H10" s="739"/>
      <c r="I10" s="739"/>
      <c r="J10" s="739"/>
      <c r="K10" s="739"/>
    </row>
    <row r="11" spans="1:15" ht="12" customHeight="1">
      <c r="A11" s="311"/>
      <c r="B11" s="311"/>
      <c r="C11" s="311"/>
      <c r="D11" s="311"/>
      <c r="E11" s="311"/>
      <c r="F11" s="311"/>
      <c r="G11" s="311"/>
      <c r="H11" s="311"/>
      <c r="I11" s="311"/>
      <c r="J11" s="311"/>
      <c r="K11" s="311"/>
    </row>
    <row r="12" spans="1:15" ht="12" customHeight="1">
      <c r="A12" s="311"/>
      <c r="B12" s="311"/>
      <c r="C12" s="311"/>
      <c r="D12" s="311"/>
      <c r="E12" s="311"/>
      <c r="F12" s="311"/>
      <c r="G12" s="311"/>
      <c r="H12" s="311"/>
      <c r="I12" s="311"/>
      <c r="J12" s="311"/>
      <c r="K12" s="311"/>
    </row>
    <row r="13" spans="1:15">
      <c r="A13" s="167" t="s">
        <v>315</v>
      </c>
    </row>
    <row r="14" spans="1:15" ht="3.75" customHeight="1"/>
    <row r="15" spans="1:15">
      <c r="A15" s="738" t="s">
        <v>273</v>
      </c>
      <c r="B15" s="728" t="s">
        <v>286</v>
      </c>
      <c r="C15" s="728"/>
      <c r="D15" s="728"/>
      <c r="E15" s="728"/>
      <c r="F15" s="728"/>
      <c r="G15" s="728" t="s">
        <v>287</v>
      </c>
      <c r="H15" s="728"/>
      <c r="I15" s="728"/>
      <c r="J15" s="728"/>
      <c r="K15" s="728"/>
    </row>
    <row r="16" spans="1:15" ht="18.75" customHeight="1">
      <c r="A16" s="729"/>
      <c r="B16" s="345" t="s">
        <v>619</v>
      </c>
      <c r="C16" s="347"/>
      <c r="D16" s="346" t="s">
        <v>621</v>
      </c>
      <c r="E16" s="346" t="s">
        <v>622</v>
      </c>
      <c r="F16" s="348"/>
      <c r="G16" s="345" t="s">
        <v>619</v>
      </c>
      <c r="H16" s="347"/>
      <c r="I16" s="346" t="s">
        <v>621</v>
      </c>
      <c r="J16" s="346" t="s">
        <v>622</v>
      </c>
      <c r="K16" s="348"/>
    </row>
    <row r="17" spans="1:21" ht="30.75" customHeight="1">
      <c r="A17" s="438" t="s">
        <v>383</v>
      </c>
      <c r="B17" s="671"/>
      <c r="C17" s="672"/>
      <c r="D17" s="672"/>
      <c r="E17" s="672"/>
      <c r="F17" s="538" t="s">
        <v>739</v>
      </c>
      <c r="G17" s="440" t="s">
        <v>595</v>
      </c>
      <c r="H17" s="671"/>
      <c r="I17" s="672"/>
      <c r="J17" s="672"/>
      <c r="K17" s="673"/>
    </row>
    <row r="18" spans="1:21" ht="17.25" customHeight="1">
      <c r="A18" s="971" t="s">
        <v>732</v>
      </c>
      <c r="B18" s="971"/>
      <c r="C18" s="971"/>
      <c r="D18" s="971"/>
      <c r="E18" s="971"/>
      <c r="F18" s="971"/>
      <c r="G18" s="711"/>
      <c r="H18" s="711"/>
      <c r="I18" s="711"/>
      <c r="J18" s="711"/>
      <c r="K18" s="711"/>
    </row>
    <row r="19" spans="1:21" ht="17.25" customHeight="1">
      <c r="A19" s="919" t="s">
        <v>799</v>
      </c>
      <c r="B19" s="919"/>
      <c r="C19" s="919"/>
      <c r="D19" s="919"/>
      <c r="E19" s="919"/>
      <c r="F19" s="919"/>
      <c r="G19" s="711"/>
      <c r="H19" s="711"/>
      <c r="I19" s="711"/>
      <c r="J19" s="711"/>
      <c r="K19" s="711"/>
    </row>
    <row r="20" spans="1:21" ht="11.25" customHeight="1"/>
    <row r="21" spans="1:21" ht="21.75" customHeight="1"/>
    <row r="22" spans="1:21">
      <c r="A22" s="167" t="s">
        <v>316</v>
      </c>
    </row>
    <row r="23" spans="1:21" ht="3.75" customHeight="1"/>
    <row r="24" spans="1:21" ht="14.25" customHeight="1">
      <c r="A24" s="167" t="s">
        <v>801</v>
      </c>
      <c r="U24" s="167">
        <f>SUM(P38)</f>
        <v>0</v>
      </c>
    </row>
    <row r="25" spans="1:21" ht="15" customHeight="1">
      <c r="A25" s="873" t="s">
        <v>596</v>
      </c>
      <c r="B25" s="871"/>
      <c r="C25" s="920" t="s">
        <v>802</v>
      </c>
      <c r="D25" s="921"/>
      <c r="E25" s="921"/>
      <c r="F25" s="921"/>
      <c r="G25" s="921"/>
      <c r="H25" s="921"/>
      <c r="I25" s="921"/>
      <c r="J25" s="922"/>
      <c r="K25" s="730" t="s">
        <v>598</v>
      </c>
      <c r="L25" s="730" t="s">
        <v>345</v>
      </c>
      <c r="M25" s="593"/>
      <c r="N25" s="593"/>
      <c r="O25" s="593"/>
    </row>
    <row r="26" spans="1:21" ht="15" customHeight="1">
      <c r="A26" s="912"/>
      <c r="B26" s="913"/>
      <c r="C26" s="923" t="s">
        <v>597</v>
      </c>
      <c r="D26" s="925" t="s">
        <v>839</v>
      </c>
      <c r="E26" s="873" t="s">
        <v>803</v>
      </c>
      <c r="F26" s="578"/>
      <c r="G26" s="579"/>
      <c r="H26" s="963" t="s">
        <v>740</v>
      </c>
      <c r="I26" s="928" t="s">
        <v>747</v>
      </c>
      <c r="J26" s="730" t="s">
        <v>609</v>
      </c>
      <c r="K26" s="915"/>
      <c r="L26" s="915"/>
      <c r="M26" s="593"/>
      <c r="N26" s="593"/>
      <c r="O26" s="593"/>
    </row>
    <row r="27" spans="1:21" ht="33.75">
      <c r="A27" s="874"/>
      <c r="B27" s="872"/>
      <c r="C27" s="924"/>
      <c r="D27" s="926"/>
      <c r="E27" s="821"/>
      <c r="F27" s="577" t="s">
        <v>804</v>
      </c>
      <c r="G27" s="563" t="s">
        <v>805</v>
      </c>
      <c r="H27" s="964"/>
      <c r="I27" s="929"/>
      <c r="J27" s="821"/>
      <c r="K27" s="821"/>
      <c r="L27" s="821"/>
      <c r="M27" s="595"/>
      <c r="N27" s="595"/>
      <c r="O27" s="595"/>
    </row>
    <row r="28" spans="1:21" ht="18.75" customHeight="1">
      <c r="A28" s="862"/>
      <c r="B28" s="864"/>
      <c r="C28" s="603"/>
      <c r="D28" s="604"/>
      <c r="E28" s="540">
        <f>SUM(F28:G28)</f>
        <v>0</v>
      </c>
      <c r="F28" s="540">
        <f>施設面積内訳!D37</f>
        <v>0</v>
      </c>
      <c r="G28" s="540">
        <f>施設面積内訳!E37</f>
        <v>0</v>
      </c>
      <c r="H28" s="540">
        <f>施設面積内訳!F37</f>
        <v>0</v>
      </c>
      <c r="I28" s="602"/>
      <c r="J28" s="377"/>
      <c r="K28" s="540">
        <f>E28+H28</f>
        <v>0</v>
      </c>
      <c r="L28" s="601"/>
      <c r="M28" s="564"/>
      <c r="N28" s="564"/>
      <c r="O28" s="564"/>
    </row>
    <row r="29" spans="1:21" ht="18.75" customHeight="1">
      <c r="A29" s="862"/>
      <c r="B29" s="864"/>
      <c r="C29" s="603"/>
      <c r="D29" s="604"/>
      <c r="E29" s="540">
        <f t="shared" ref="E29:E30" si="0">SUM(F29:G29)</f>
        <v>0</v>
      </c>
      <c r="F29" s="540">
        <f>'施設面積内訳 (２)'!D37</f>
        <v>0</v>
      </c>
      <c r="G29" s="540">
        <f>'施設面積内訳 (２)'!E37</f>
        <v>0</v>
      </c>
      <c r="H29" s="540">
        <f>'施設面積内訳 (２)'!F37</f>
        <v>0</v>
      </c>
      <c r="I29" s="602"/>
      <c r="J29" s="377"/>
      <c r="K29" s="540">
        <f>E29+H29</f>
        <v>0</v>
      </c>
      <c r="L29" s="601"/>
      <c r="M29" s="564"/>
      <c r="N29" s="564"/>
      <c r="O29" s="564"/>
    </row>
    <row r="30" spans="1:21" ht="18.75" customHeight="1">
      <c r="A30" s="862"/>
      <c r="B30" s="864"/>
      <c r="C30" s="603"/>
      <c r="D30" s="604"/>
      <c r="E30" s="540">
        <f t="shared" si="0"/>
        <v>0</v>
      </c>
      <c r="F30" s="540">
        <f>'施設面積内訳 (3)'!D37</f>
        <v>0</v>
      </c>
      <c r="G30" s="540">
        <f>'施設面積内訳 (3)'!E37</f>
        <v>0</v>
      </c>
      <c r="H30" s="540">
        <f>'施設面積内訳 (3)'!F37</f>
        <v>0</v>
      </c>
      <c r="I30" s="602"/>
      <c r="J30" s="377"/>
      <c r="K30" s="540">
        <f>E30+H30</f>
        <v>0</v>
      </c>
      <c r="L30" s="601"/>
      <c r="M30" s="596"/>
      <c r="N30" s="564"/>
      <c r="O30" s="564"/>
      <c r="P30" s="537"/>
    </row>
    <row r="31" spans="1:21" s="313" customFormat="1" ht="4.5" customHeight="1">
      <c r="A31" s="542"/>
      <c r="B31" s="542"/>
      <c r="C31" s="543"/>
      <c r="D31" s="543"/>
      <c r="E31" s="541"/>
      <c r="F31" s="544"/>
      <c r="G31" s="544"/>
      <c r="H31" s="545"/>
      <c r="I31" s="541"/>
      <c r="J31" s="542"/>
      <c r="K31" s="546"/>
      <c r="N31" s="546"/>
    </row>
    <row r="32" spans="1:21" s="313" customFormat="1" ht="9.9499999999999993" customHeight="1">
      <c r="A32" s="564"/>
      <c r="B32" s="564"/>
      <c r="C32" s="565"/>
      <c r="D32" s="565"/>
      <c r="E32" s="566"/>
      <c r="F32" s="567"/>
      <c r="G32" s="567"/>
      <c r="H32" s="568"/>
      <c r="I32" s="566"/>
      <c r="J32" s="564"/>
      <c r="K32" s="546"/>
      <c r="N32" s="546"/>
    </row>
    <row r="33" spans="1:16" s="313" customFormat="1" ht="30" customHeight="1">
      <c r="A33" s="909" t="s">
        <v>759</v>
      </c>
      <c r="B33" s="910"/>
      <c r="C33" s="909" t="s">
        <v>760</v>
      </c>
      <c r="D33" s="910"/>
      <c r="E33" s="916" t="s">
        <v>806</v>
      </c>
      <c r="F33" s="916"/>
      <c r="G33" s="569" t="s">
        <v>761</v>
      </c>
      <c r="H33" s="965" t="s">
        <v>807</v>
      </c>
      <c r="I33" s="965"/>
      <c r="J33" s="564"/>
      <c r="K33" s="546"/>
      <c r="N33" s="546"/>
      <c r="P33" s="907" t="s">
        <v>762</v>
      </c>
    </row>
    <row r="34" spans="1:16" s="313" customFormat="1" ht="18.75" customHeight="1">
      <c r="A34" s="823">
        <f>A28</f>
        <v>0</v>
      </c>
      <c r="B34" s="825"/>
      <c r="C34" s="911"/>
      <c r="D34" s="710"/>
      <c r="E34" s="917"/>
      <c r="F34" s="918"/>
      <c r="G34" s="575"/>
      <c r="H34" s="951" t="str">
        <f>IF(OR(G34="(6)項イ(1)",G34="(6)項イ(2)"),"有",IF(OR(AND(G34="(6)項イ(3)",K28&gt;=3000),AND(G34="(6)項イ(4)",K28&gt;=6000)),"有","無"))</f>
        <v>無</v>
      </c>
      <c r="I34" s="951"/>
      <c r="J34" s="576" t="str">
        <f>(IF(E34="有","補助対象外です"," "))</f>
        <v xml:space="preserve"> </v>
      </c>
      <c r="K34" s="576"/>
      <c r="N34" s="546"/>
      <c r="P34" s="908"/>
    </row>
    <row r="35" spans="1:16" s="313" customFormat="1" ht="18.75" customHeight="1">
      <c r="A35" s="823">
        <f>A29</f>
        <v>0</v>
      </c>
      <c r="B35" s="825"/>
      <c r="C35" s="708"/>
      <c r="D35" s="710"/>
      <c r="E35" s="917"/>
      <c r="F35" s="918"/>
      <c r="G35" s="353"/>
      <c r="H35" s="951" t="str">
        <f>IF(OR(G35="(6)項イ(1)",G35="(6)項イ(2)"),"有",IF(OR(AND(G35="(6)項イ(3)",K29&gt;=3000),AND(G35="(6)項イ(4)",K29&gt;=6000)),"有","無"))</f>
        <v>無</v>
      </c>
      <c r="I35" s="951"/>
      <c r="J35" s="576" t="str">
        <f>(IF(E35="有","補助対象外です"," "))</f>
        <v xml:space="preserve"> </v>
      </c>
      <c r="K35" s="546"/>
      <c r="P35" s="908"/>
    </row>
    <row r="36" spans="1:16" s="313" customFormat="1" ht="18.75" customHeight="1">
      <c r="A36" s="823">
        <f>A30</f>
        <v>0</v>
      </c>
      <c r="B36" s="825"/>
      <c r="C36" s="708"/>
      <c r="D36" s="710"/>
      <c r="E36" s="917"/>
      <c r="F36" s="918"/>
      <c r="G36" s="353"/>
      <c r="H36" s="951" t="str">
        <f>IF(OR(G36="(6)項イ(1)",G36="(6)項イ(2)"),"有",IF(OR(AND(G36="(6)項イ(3)",K30&gt;=3000),AND(G36="(6)項イ(4)",K30&gt;=6000)),"有","無"))</f>
        <v>無</v>
      </c>
      <c r="I36" s="951"/>
      <c r="J36" s="576" t="str">
        <f>(IF(E36="有","補助対象外です"," "))</f>
        <v xml:space="preserve"> </v>
      </c>
      <c r="K36" s="546"/>
      <c r="P36" s="908"/>
    </row>
    <row r="37" spans="1:16" s="313" customFormat="1" ht="30.75" customHeight="1">
      <c r="A37" s="914" t="s">
        <v>800</v>
      </c>
      <c r="B37" s="952"/>
      <c r="C37" s="952"/>
      <c r="D37" s="952"/>
      <c r="E37" s="952"/>
      <c r="F37" s="952"/>
      <c r="G37" s="952"/>
      <c r="H37" s="952"/>
      <c r="I37" s="952"/>
      <c r="J37" s="952"/>
      <c r="K37" s="952"/>
      <c r="L37" s="952"/>
      <c r="M37" s="591"/>
      <c r="N37" s="591"/>
      <c r="O37" s="591"/>
      <c r="P37" s="908"/>
    </row>
    <row r="38" spans="1:16" s="534" customFormat="1" ht="24.75" customHeight="1">
      <c r="A38" s="914" t="s">
        <v>808</v>
      </c>
      <c r="B38" s="914"/>
      <c r="C38" s="914"/>
      <c r="D38" s="914"/>
      <c r="E38" s="914"/>
      <c r="F38" s="914"/>
      <c r="G38" s="914"/>
      <c r="H38" s="914"/>
      <c r="I38" s="914"/>
      <c r="J38" s="914"/>
      <c r="K38" s="914"/>
      <c r="L38" s="914"/>
      <c r="M38" s="590"/>
      <c r="N38" s="590"/>
      <c r="O38" s="590"/>
      <c r="P38" s="908"/>
    </row>
    <row r="39" spans="1:16" s="534" customFormat="1" ht="21.75" customHeight="1">
      <c r="A39" s="914"/>
      <c r="B39" s="914"/>
      <c r="C39" s="914"/>
      <c r="D39" s="914"/>
      <c r="E39" s="914"/>
      <c r="F39" s="914"/>
      <c r="G39" s="914"/>
      <c r="H39" s="914"/>
      <c r="I39" s="914"/>
      <c r="J39" s="914"/>
      <c r="K39" s="914"/>
      <c r="L39" s="914"/>
      <c r="M39" s="590"/>
      <c r="N39" s="590"/>
      <c r="O39" s="590"/>
      <c r="P39" s="908"/>
    </row>
    <row r="40" spans="1:16" s="313" customFormat="1" ht="20.100000000000001" customHeight="1">
      <c r="A40" s="914" t="s">
        <v>809</v>
      </c>
      <c r="B40" s="914"/>
      <c r="C40" s="914"/>
      <c r="D40" s="914"/>
      <c r="E40" s="914"/>
      <c r="F40" s="914"/>
      <c r="G40" s="914"/>
      <c r="H40" s="914"/>
      <c r="I40" s="914"/>
      <c r="J40" s="914"/>
      <c r="K40" s="914"/>
      <c r="L40" s="914"/>
      <c r="M40" s="590"/>
      <c r="N40" s="590"/>
      <c r="O40" s="590"/>
      <c r="P40" s="908"/>
    </row>
    <row r="41" spans="1:16" s="534" customFormat="1" ht="20.100000000000001" customHeight="1">
      <c r="A41" s="914" t="s">
        <v>810</v>
      </c>
      <c r="B41" s="914"/>
      <c r="C41" s="914"/>
      <c r="D41" s="914"/>
      <c r="E41" s="914"/>
      <c r="F41" s="914"/>
      <c r="G41" s="914"/>
      <c r="H41" s="914"/>
      <c r="I41" s="914"/>
      <c r="J41" s="914"/>
      <c r="K41" s="914"/>
      <c r="L41" s="914"/>
      <c r="M41" s="590"/>
      <c r="N41" s="590"/>
      <c r="O41" s="590"/>
      <c r="P41" s="908"/>
    </row>
    <row r="42" spans="1:16" ht="30.75" customHeight="1">
      <c r="A42" s="914" t="s">
        <v>811</v>
      </c>
      <c r="B42" s="914"/>
      <c r="C42" s="914"/>
      <c r="D42" s="914"/>
      <c r="E42" s="914"/>
      <c r="F42" s="914"/>
      <c r="G42" s="914"/>
      <c r="H42" s="914"/>
      <c r="I42" s="914"/>
      <c r="J42" s="914"/>
      <c r="K42" s="914"/>
      <c r="L42" s="914"/>
      <c r="M42" s="590"/>
      <c r="N42" s="590"/>
      <c r="O42" s="590"/>
      <c r="P42" s="908"/>
    </row>
    <row r="43" spans="1:16" ht="14.25" customHeight="1">
      <c r="P43" s="908"/>
    </row>
    <row r="44" spans="1:16" ht="15" customHeight="1">
      <c r="A44" s="539"/>
      <c r="B44" s="539"/>
      <c r="C44" s="539"/>
      <c r="D44" s="539"/>
      <c r="E44" s="539"/>
      <c r="F44" s="539"/>
      <c r="G44" s="539"/>
      <c r="H44" s="539"/>
      <c r="I44" s="539"/>
      <c r="J44" s="539"/>
      <c r="K44" s="539"/>
      <c r="P44" s="908"/>
    </row>
    <row r="45" spans="1:16" ht="24" customHeight="1">
      <c r="A45" s="328" t="s">
        <v>735</v>
      </c>
      <c r="P45" s="908"/>
    </row>
    <row r="46" spans="1:16" ht="19.5" customHeight="1">
      <c r="A46" s="873" t="s">
        <v>603</v>
      </c>
      <c r="B46" s="961"/>
      <c r="C46" s="961"/>
      <c r="D46" s="871"/>
      <c r="E46" s="730" t="s">
        <v>756</v>
      </c>
      <c r="F46" s="930" t="s">
        <v>738</v>
      </c>
      <c r="G46" s="931"/>
      <c r="H46" s="931"/>
      <c r="I46" s="932"/>
      <c r="P46" s="908"/>
    </row>
    <row r="47" spans="1:16" ht="30" customHeight="1">
      <c r="A47" s="874"/>
      <c r="B47" s="962"/>
      <c r="C47" s="962"/>
      <c r="D47" s="872"/>
      <c r="E47" s="821"/>
      <c r="F47" s="933"/>
      <c r="G47" s="934"/>
      <c r="H47" s="934"/>
      <c r="I47" s="935"/>
    </row>
    <row r="48" spans="1:16" ht="20.25" customHeight="1">
      <c r="A48" s="955" t="s">
        <v>737</v>
      </c>
      <c r="B48" s="956"/>
      <c r="C48" s="956"/>
      <c r="D48" s="957"/>
      <c r="E48" s="376"/>
      <c r="F48" s="958"/>
      <c r="G48" s="959"/>
      <c r="H48" s="959"/>
      <c r="I48" s="960"/>
      <c r="J48" s="533"/>
    </row>
    <row r="49" spans="1:16">
      <c r="A49" s="536"/>
      <c r="B49" s="536"/>
      <c r="C49" s="536"/>
      <c r="D49" s="536"/>
      <c r="E49" s="536"/>
      <c r="F49" s="535"/>
      <c r="G49" s="535"/>
      <c r="H49" s="535"/>
      <c r="I49" s="535"/>
      <c r="J49" s="535"/>
    </row>
    <row r="50" spans="1:16" ht="15" customHeight="1"/>
    <row r="51" spans="1:16" ht="14.25" customHeight="1">
      <c r="A51" s="167" t="s">
        <v>604</v>
      </c>
    </row>
    <row r="52" spans="1:16" ht="19.5" customHeight="1" thickBot="1">
      <c r="A52" s="328" t="s">
        <v>812</v>
      </c>
    </row>
    <row r="53" spans="1:16" ht="44.25" customHeight="1">
      <c r="A53" s="772" t="s">
        <v>606</v>
      </c>
      <c r="B53" s="774"/>
      <c r="C53" s="600" t="s">
        <v>757</v>
      </c>
      <c r="D53" s="600" t="s">
        <v>746</v>
      </c>
      <c r="E53" s="605" t="s">
        <v>605</v>
      </c>
      <c r="F53" s="605" t="s">
        <v>844</v>
      </c>
      <c r="G53" s="949" t="s">
        <v>845</v>
      </c>
      <c r="H53" s="950"/>
      <c r="I53" s="345" t="s">
        <v>841</v>
      </c>
      <c r="J53" s="953" t="s">
        <v>842</v>
      </c>
      <c r="K53" s="954"/>
    </row>
    <row r="54" spans="1:16" ht="14.25" customHeight="1">
      <c r="A54" s="855" t="str">
        <f>IF(A28="","",A28)</f>
        <v/>
      </c>
      <c r="B54" s="696"/>
      <c r="C54" s="597" t="str">
        <f>IF(I28="","",I28)</f>
        <v/>
      </c>
      <c r="D54" s="598">
        <f>IF(E28="","",E28)</f>
        <v>0</v>
      </c>
      <c r="E54" s="606" t="b">
        <f>IF(C28="1.通常型スプリンクラー",21400,IF(C28="2.水道連結型スプリンクラー",20700,IF(C28="3.パッケージ型自動消火設備",25000,IF(C28="4.消防法施行令第32条適用設備",24300))))</f>
        <v>0</v>
      </c>
      <c r="F54" s="607">
        <f>IF(AND(OR(C28="1.通常型スプリンクラー",C28="2.水道連結型スプリンクラー"),D28="有"),2174000,0)</f>
        <v>0</v>
      </c>
      <c r="G54" s="937">
        <f>IF(D54="","",SUM(ROUND(D54,0)*E54,F54))</f>
        <v>0</v>
      </c>
      <c r="H54" s="938"/>
      <c r="I54" s="608">
        <v>0.5</v>
      </c>
      <c r="J54" s="947">
        <f>IF(D54="","",ROUNDDOWN(MIN(C54,G54)*I54,-3))</f>
        <v>0</v>
      </c>
      <c r="K54" s="948"/>
    </row>
    <row r="55" spans="1:16" ht="14.25" customHeight="1">
      <c r="A55" s="855" t="str">
        <f>IF(A29="","",A29)</f>
        <v/>
      </c>
      <c r="B55" s="696"/>
      <c r="C55" s="597" t="str">
        <f>IF(I29="","",I29)</f>
        <v/>
      </c>
      <c r="D55" s="599">
        <f>IF(E29="","",E29)</f>
        <v>0</v>
      </c>
      <c r="E55" s="606" t="b">
        <f t="shared" ref="E55:E56" si="1">IF(C29="1.通常型スプリンクラー",21400,IF(C29="2.水道連結型スプリンクラー",20700,IF(C29="3.パッケージ型自動消火設備",25000,IF(C29="4.消防法施行令第32条適用設備",24300))))</f>
        <v>0</v>
      </c>
      <c r="F55" s="616">
        <f t="shared" ref="F55:F56" si="2">IF(AND(OR(C29="1.通常型スプリンクラー",C29="2.水道連結型スプリンクラー"),D29="有"),2174000,0)</f>
        <v>0</v>
      </c>
      <c r="G55" s="937">
        <f>IF(D55="","",SUM(ROUND(D55,0)*E55,F55))</f>
        <v>0</v>
      </c>
      <c r="H55" s="938"/>
      <c r="I55" s="608">
        <v>0.5</v>
      </c>
      <c r="J55" s="947">
        <f>IF(D55="","",ROUNDDOWN(MIN(C55,G55)*I55,-3))</f>
        <v>0</v>
      </c>
      <c r="K55" s="948"/>
      <c r="L55" s="574"/>
    </row>
    <row r="56" spans="1:16" ht="14.25" customHeight="1" thickBot="1">
      <c r="A56" s="855" t="str">
        <f>IF(A30="","",A30)</f>
        <v/>
      </c>
      <c r="B56" s="696"/>
      <c r="C56" s="597" t="str">
        <f>IF(I30="","",I30)</f>
        <v/>
      </c>
      <c r="D56" s="599">
        <f>IF(E30="","",E30)</f>
        <v>0</v>
      </c>
      <c r="E56" s="606" t="b">
        <f t="shared" si="1"/>
        <v>0</v>
      </c>
      <c r="F56" s="616">
        <f t="shared" si="2"/>
        <v>0</v>
      </c>
      <c r="G56" s="937">
        <f>IF(D56="","",SUM(ROUND(D56,0)*E56,F56))</f>
        <v>0</v>
      </c>
      <c r="H56" s="938"/>
      <c r="I56" s="608">
        <v>0.5</v>
      </c>
      <c r="J56" s="945">
        <f>IF(D56="","",ROUNDDOWN(MIN(C56,G56)*I56,-3))</f>
        <v>0</v>
      </c>
      <c r="K56" s="946"/>
      <c r="L56" s="574"/>
    </row>
    <row r="57" spans="1:16" ht="27.75" customHeight="1">
      <c r="K57" s="967" t="s">
        <v>636</v>
      </c>
      <c r="L57" s="967"/>
      <c r="N57" s="594"/>
      <c r="O57" s="594"/>
    </row>
    <row r="58" spans="1:16" ht="19.5" customHeight="1" thickBot="1">
      <c r="A58" s="328" t="s">
        <v>734</v>
      </c>
      <c r="M58" s="574"/>
      <c r="N58" s="574"/>
      <c r="O58" s="574"/>
    </row>
    <row r="59" spans="1:16" ht="37.5" customHeight="1">
      <c r="A59" s="772" t="s">
        <v>607</v>
      </c>
      <c r="B59" s="774"/>
      <c r="C59" s="966" t="s">
        <v>757</v>
      </c>
      <c r="D59" s="774"/>
      <c r="E59" s="727" t="s">
        <v>608</v>
      </c>
      <c r="F59" s="728"/>
      <c r="G59" s="939" t="s">
        <v>813</v>
      </c>
      <c r="H59" s="940"/>
      <c r="I59" s="235"/>
      <c r="J59" s="943"/>
      <c r="K59" s="944"/>
    </row>
    <row r="60" spans="1:16" ht="14.25" customHeight="1" thickBot="1">
      <c r="A60" s="855" t="s">
        <v>602</v>
      </c>
      <c r="B60" s="696"/>
      <c r="C60" s="968" t="str">
        <f>IF(E48="","",E48)</f>
        <v/>
      </c>
      <c r="D60" s="968"/>
      <c r="E60" s="969">
        <v>1130000</v>
      </c>
      <c r="F60" s="969"/>
      <c r="G60" s="941" t="str">
        <f>IF(C60="","",ROUNDDOWN(MIN(C60,E60),-3))</f>
        <v/>
      </c>
      <c r="H60" s="942"/>
      <c r="I60" s="235"/>
      <c r="J60" s="936"/>
      <c r="K60" s="936"/>
    </row>
    <row r="61" spans="1:16" ht="9" customHeight="1"/>
    <row r="62" spans="1:16" ht="18.75" customHeight="1">
      <c r="A62" s="970" t="s">
        <v>814</v>
      </c>
      <c r="B62" s="970"/>
      <c r="C62" s="970"/>
      <c r="D62" s="970"/>
      <c r="E62" s="970"/>
      <c r="F62" s="970"/>
      <c r="G62" s="970"/>
      <c r="H62" s="970"/>
      <c r="I62" s="970"/>
      <c r="J62" s="970"/>
      <c r="K62" s="970"/>
      <c r="L62" s="970"/>
      <c r="M62" s="592"/>
      <c r="N62" s="592"/>
      <c r="O62" s="592"/>
      <c r="P62" s="927" t="s">
        <v>736</v>
      </c>
    </row>
    <row r="63" spans="1:16">
      <c r="P63" s="927"/>
    </row>
    <row r="64" spans="1:16">
      <c r="P64" s="927"/>
    </row>
    <row r="65" spans="16:16">
      <c r="P65" s="927"/>
    </row>
    <row r="66" spans="16:16">
      <c r="P66" s="927"/>
    </row>
    <row r="67" spans="16:16">
      <c r="P67" s="927"/>
    </row>
    <row r="68" spans="16:16">
      <c r="P68" s="927"/>
    </row>
    <row r="69" spans="16:16">
      <c r="P69" s="927"/>
    </row>
    <row r="70" spans="16:16">
      <c r="P70" s="927"/>
    </row>
  </sheetData>
  <mergeCells count="83">
    <mergeCell ref="A62:L62"/>
    <mergeCell ref="A10:C10"/>
    <mergeCell ref="D10:F10"/>
    <mergeCell ref="B5:F5"/>
    <mergeCell ref="A9:C9"/>
    <mergeCell ref="D9:F9"/>
    <mergeCell ref="G9:K9"/>
    <mergeCell ref="B6:F6"/>
    <mergeCell ref="G10:K10"/>
    <mergeCell ref="G15:K15"/>
    <mergeCell ref="B17:E17"/>
    <mergeCell ref="H17:K17"/>
    <mergeCell ref="A18:F18"/>
    <mergeCell ref="G18:K18"/>
    <mergeCell ref="B15:F15"/>
    <mergeCell ref="A54:B54"/>
    <mergeCell ref="A55:B55"/>
    <mergeCell ref="C59:D59"/>
    <mergeCell ref="E59:F59"/>
    <mergeCell ref="K57:L57"/>
    <mergeCell ref="A60:B60"/>
    <mergeCell ref="A59:B59"/>
    <mergeCell ref="A56:B56"/>
    <mergeCell ref="C60:D60"/>
    <mergeCell ref="E60:F60"/>
    <mergeCell ref="J53:K53"/>
    <mergeCell ref="A48:D48"/>
    <mergeCell ref="F48:I48"/>
    <mergeCell ref="A53:B53"/>
    <mergeCell ref="A15:A16"/>
    <mergeCell ref="A46:D47"/>
    <mergeCell ref="H26:H27"/>
    <mergeCell ref="A42:L42"/>
    <mergeCell ref="A30:B30"/>
    <mergeCell ref="A28:B28"/>
    <mergeCell ref="A29:B29"/>
    <mergeCell ref="A40:L40"/>
    <mergeCell ref="A41:L41"/>
    <mergeCell ref="E36:F36"/>
    <mergeCell ref="H33:I33"/>
    <mergeCell ref="H34:I34"/>
    <mergeCell ref="H35:I35"/>
    <mergeCell ref="H36:I36"/>
    <mergeCell ref="A37:L37"/>
    <mergeCell ref="J26:J27"/>
    <mergeCell ref="L25:L27"/>
    <mergeCell ref="P62:P70"/>
    <mergeCell ref="E46:E47"/>
    <mergeCell ref="I26:I27"/>
    <mergeCell ref="F46:I47"/>
    <mergeCell ref="J60:K60"/>
    <mergeCell ref="G55:H55"/>
    <mergeCell ref="G59:H59"/>
    <mergeCell ref="G60:H60"/>
    <mergeCell ref="J59:K59"/>
    <mergeCell ref="E35:F35"/>
    <mergeCell ref="G56:H56"/>
    <mergeCell ref="J56:K56"/>
    <mergeCell ref="J55:K55"/>
    <mergeCell ref="G53:H53"/>
    <mergeCell ref="J54:K54"/>
    <mergeCell ref="G54:H54"/>
    <mergeCell ref="A19:F19"/>
    <mergeCell ref="G19:K19"/>
    <mergeCell ref="C25:J25"/>
    <mergeCell ref="C26:C27"/>
    <mergeCell ref="D26:D27"/>
    <mergeCell ref="A2:L2"/>
    <mergeCell ref="P33:P46"/>
    <mergeCell ref="A33:B33"/>
    <mergeCell ref="C33:D33"/>
    <mergeCell ref="A34:B34"/>
    <mergeCell ref="A35:B35"/>
    <mergeCell ref="A36:B36"/>
    <mergeCell ref="C34:D34"/>
    <mergeCell ref="C35:D35"/>
    <mergeCell ref="C36:D36"/>
    <mergeCell ref="A25:B27"/>
    <mergeCell ref="A38:L39"/>
    <mergeCell ref="K25:K27"/>
    <mergeCell ref="E26:E27"/>
    <mergeCell ref="E33:F33"/>
    <mergeCell ref="E34:F34"/>
  </mergeCells>
  <phoneticPr fontId="5"/>
  <dataValidations count="5">
    <dataValidation type="list" allowBlank="1" showInputMessage="1" showErrorMessage="1" sqref="B6:F6">
      <formula1>"有床診療所,病院,有床歯科診療所,助産所（入所施設を有する）"</formula1>
    </dataValidation>
    <dataValidation type="list" allowBlank="1" showInputMessage="1" showErrorMessage="1" sqref="F48:I48 G18:K18">
      <formula1>"○,×"</formula1>
    </dataValidation>
    <dataValidation type="list" allowBlank="1" showInputMessage="1" showErrorMessage="1" sqref="G34:G36">
      <formula1>"(6)項イ(1),(6)項イ(2),(6)項イ(3),(6)項イ(4)"</formula1>
    </dataValidation>
    <dataValidation type="list" allowBlank="1" showInputMessage="1" showErrorMessage="1" sqref="G19:K19 E34:F36">
      <formula1>"有,無"</formula1>
    </dataValidation>
    <dataValidation type="list" allowBlank="1" showInputMessage="1" sqref="D28:D30">
      <formula1>"有,無"</formula1>
    </dataValidation>
  </dataValidations>
  <printOptions horizontalCentered="1"/>
  <pageMargins left="0.39370078740157483" right="0.19685039370078741" top="0.55118110236220474" bottom="0.55118110236220474" header="0" footer="0"/>
  <pageSetup paperSize="9" scale="74" orientation="portrait" cellComments="asDisplayed"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'管理用（このシートは削除しないでください）'!$F$3:$F$9</xm:f>
          </x14:formula1>
          <xm:sqref>H17:K17</xm:sqref>
        </x14:dataValidation>
        <x14:dataValidation type="list" allowBlank="1" showInputMessage="1" showErrorMessage="1">
          <x14:formula1>
            <xm:f>'管理用（このシートは削除しないでください）'!$B$59:$B$62</xm:f>
          </x14:formula1>
          <xm:sqref>C31:D32 C28:C30</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81"/>
  <sheetViews>
    <sheetView view="pageBreakPreview" zoomScaleNormal="100" zoomScaleSheetLayoutView="100" workbookViewId="0">
      <selection activeCell="F14" sqref="F14"/>
    </sheetView>
  </sheetViews>
  <sheetFormatPr defaultColWidth="9" defaultRowHeight="13.5" outlineLevelCol="1"/>
  <cols>
    <col min="1" max="2" width="5" style="76" customWidth="1"/>
    <col min="3" max="3" width="24.875" style="76" customWidth="1"/>
    <col min="4" max="12" width="8.5" style="76" customWidth="1"/>
    <col min="13" max="21" width="8.5" style="76" hidden="1" customWidth="1" outlineLevel="1"/>
    <col min="22" max="22" width="9" style="76" collapsed="1"/>
    <col min="23" max="16384" width="9" style="76"/>
  </cols>
  <sheetData>
    <row r="1" spans="1:22" ht="19.5" customHeight="1">
      <c r="A1" s="332" t="s">
        <v>62</v>
      </c>
    </row>
    <row r="2" spans="1:22" ht="17.25" customHeight="1">
      <c r="A2" s="332"/>
      <c r="B2" s="332"/>
      <c r="C2" s="332"/>
      <c r="D2" s="670" t="s">
        <v>730</v>
      </c>
      <c r="E2" s="670"/>
      <c r="F2" s="670"/>
      <c r="G2" s="670"/>
      <c r="H2" s="670"/>
      <c r="I2" s="332"/>
      <c r="J2" s="332"/>
      <c r="K2" s="332"/>
      <c r="L2" s="332"/>
      <c r="M2" s="609"/>
      <c r="N2" s="609"/>
      <c r="O2" s="609"/>
      <c r="P2" s="609"/>
      <c r="Q2" s="609"/>
      <c r="R2" s="609"/>
      <c r="S2" s="609"/>
      <c r="T2" s="609"/>
      <c r="U2" s="609"/>
    </row>
    <row r="3" spans="1:22" ht="17.25">
      <c r="A3" s="332"/>
      <c r="B3" s="332"/>
      <c r="C3" s="332"/>
      <c r="D3" s="670"/>
      <c r="E3" s="670"/>
      <c r="F3" s="670"/>
      <c r="G3" s="670"/>
      <c r="H3" s="670"/>
      <c r="I3" s="332"/>
      <c r="J3" s="332"/>
      <c r="K3" s="332"/>
      <c r="L3" s="332"/>
      <c r="M3" s="609"/>
      <c r="N3" s="609"/>
      <c r="O3" s="609"/>
      <c r="P3" s="609"/>
      <c r="Q3" s="609"/>
      <c r="R3" s="609"/>
      <c r="S3" s="609"/>
      <c r="T3" s="609"/>
      <c r="U3" s="609"/>
    </row>
    <row r="4" spans="1:22" ht="14.25" thickBot="1">
      <c r="A4" s="77" t="s">
        <v>43</v>
      </c>
    </row>
    <row r="5" spans="1:22" s="79" customFormat="1" ht="19.5" customHeight="1" thickBot="1">
      <c r="A5" s="627" t="s">
        <v>44</v>
      </c>
      <c r="B5" s="628"/>
      <c r="C5" s="507"/>
      <c r="D5" s="78" t="s">
        <v>72</v>
      </c>
      <c r="E5" s="629" t="s">
        <v>848</v>
      </c>
      <c r="F5" s="630"/>
      <c r="G5" s="630"/>
      <c r="H5" s="630"/>
      <c r="I5" s="631"/>
      <c r="V5" s="79" t="s">
        <v>110</v>
      </c>
    </row>
    <row r="6" spans="1:22" s="79" customFormat="1" ht="12.75" thickBot="1">
      <c r="A6" s="75"/>
    </row>
    <row r="7" spans="1:22" s="79" customFormat="1" ht="18" customHeight="1">
      <c r="A7" s="632" t="s">
        <v>63</v>
      </c>
      <c r="B7" s="635" t="s">
        <v>64</v>
      </c>
      <c r="C7" s="636"/>
      <c r="D7" s="632" t="s">
        <v>729</v>
      </c>
      <c r="E7" s="635"/>
      <c r="F7" s="636"/>
      <c r="G7" s="632" t="s">
        <v>45</v>
      </c>
      <c r="H7" s="635"/>
      <c r="I7" s="635"/>
      <c r="J7" s="635"/>
      <c r="K7" s="635"/>
      <c r="L7" s="636"/>
      <c r="M7" s="632" t="s">
        <v>45</v>
      </c>
      <c r="N7" s="635"/>
      <c r="O7" s="635"/>
      <c r="P7" s="635"/>
      <c r="Q7" s="635"/>
      <c r="R7" s="635"/>
      <c r="S7" s="635"/>
      <c r="T7" s="635"/>
      <c r="U7" s="636"/>
    </row>
    <row r="8" spans="1:22" s="79" customFormat="1" ht="18" customHeight="1">
      <c r="A8" s="633"/>
      <c r="B8" s="637"/>
      <c r="C8" s="638"/>
      <c r="D8" s="633" t="s">
        <v>65</v>
      </c>
      <c r="E8" s="637" t="s">
        <v>66</v>
      </c>
      <c r="F8" s="638" t="s">
        <v>67</v>
      </c>
      <c r="G8" s="641" t="s">
        <v>857</v>
      </c>
      <c r="H8" s="642"/>
      <c r="I8" s="617" t="str">
        <f>IF(I28="","",ROUND(I28/F28*100,0))</f>
        <v/>
      </c>
      <c r="J8" s="643" t="s">
        <v>858</v>
      </c>
      <c r="K8" s="642"/>
      <c r="L8" s="618" t="str">
        <f>IF(I8="","",IF(I8=100,"",100-I8))</f>
        <v/>
      </c>
      <c r="M8" s="641" t="s">
        <v>642</v>
      </c>
      <c r="N8" s="642"/>
      <c r="O8" s="617" t="str">
        <f>IF(O28="","",ROUND(O28/L28*100,0))</f>
        <v/>
      </c>
      <c r="P8" s="641" t="s">
        <v>642</v>
      </c>
      <c r="Q8" s="642"/>
      <c r="R8" s="617" t="str">
        <f>IF(R28="","",ROUND(R28/O28*100,0))</f>
        <v/>
      </c>
      <c r="S8" s="643" t="s">
        <v>642</v>
      </c>
      <c r="T8" s="642"/>
      <c r="U8" s="618" t="str">
        <f>IF(O8="","",IF(O8=100,"",100-O8))</f>
        <v/>
      </c>
    </row>
    <row r="9" spans="1:22" s="79" customFormat="1" ht="18" customHeight="1" thickBot="1">
      <c r="A9" s="634"/>
      <c r="B9" s="639"/>
      <c r="C9" s="640"/>
      <c r="D9" s="634"/>
      <c r="E9" s="639"/>
      <c r="F9" s="640"/>
      <c r="G9" s="613" t="s">
        <v>65</v>
      </c>
      <c r="H9" s="614" t="s">
        <v>66</v>
      </c>
      <c r="I9" s="614" t="s">
        <v>67</v>
      </c>
      <c r="J9" s="614" t="s">
        <v>65</v>
      </c>
      <c r="K9" s="614" t="s">
        <v>66</v>
      </c>
      <c r="L9" s="615" t="s">
        <v>67</v>
      </c>
      <c r="M9" s="613" t="s">
        <v>65</v>
      </c>
      <c r="N9" s="614" t="s">
        <v>66</v>
      </c>
      <c r="O9" s="614" t="s">
        <v>67</v>
      </c>
      <c r="P9" s="613" t="s">
        <v>65</v>
      </c>
      <c r="Q9" s="614" t="s">
        <v>66</v>
      </c>
      <c r="R9" s="614" t="s">
        <v>67</v>
      </c>
      <c r="S9" s="614" t="s">
        <v>65</v>
      </c>
      <c r="T9" s="614" t="s">
        <v>66</v>
      </c>
      <c r="U9" s="615" t="s">
        <v>67</v>
      </c>
    </row>
    <row r="10" spans="1:22" s="79" customFormat="1" ht="18" customHeight="1">
      <c r="A10" s="644" t="s">
        <v>68</v>
      </c>
      <c r="B10" s="646" t="s">
        <v>70</v>
      </c>
      <c r="C10" s="80"/>
      <c r="D10" s="81" t="s">
        <v>46</v>
      </c>
      <c r="E10" s="82" t="s">
        <v>48</v>
      </c>
      <c r="F10" s="83" t="s">
        <v>50</v>
      </c>
      <c r="G10" s="81" t="s">
        <v>51</v>
      </c>
      <c r="H10" s="82" t="s">
        <v>48</v>
      </c>
      <c r="I10" s="82" t="s">
        <v>52</v>
      </c>
      <c r="J10" s="82" t="s">
        <v>46</v>
      </c>
      <c r="K10" s="82" t="s">
        <v>48</v>
      </c>
      <c r="L10" s="83" t="s">
        <v>52</v>
      </c>
      <c r="M10" s="81" t="s">
        <v>51</v>
      </c>
      <c r="N10" s="82" t="s">
        <v>48</v>
      </c>
      <c r="O10" s="82" t="s">
        <v>52</v>
      </c>
      <c r="P10" s="81" t="s">
        <v>51</v>
      </c>
      <c r="Q10" s="82" t="s">
        <v>48</v>
      </c>
      <c r="R10" s="82" t="s">
        <v>52</v>
      </c>
      <c r="S10" s="82" t="s">
        <v>46</v>
      </c>
      <c r="T10" s="82" t="s">
        <v>48</v>
      </c>
      <c r="U10" s="83" t="s">
        <v>52</v>
      </c>
    </row>
    <row r="11" spans="1:22" s="79" customFormat="1" ht="18" customHeight="1">
      <c r="A11" s="645"/>
      <c r="B11" s="647"/>
      <c r="C11" s="611" t="s">
        <v>849</v>
      </c>
      <c r="D11" s="387"/>
      <c r="E11" s="388" t="str">
        <f>IF(D11="","",F11/D11)</f>
        <v/>
      </c>
      <c r="F11" s="389"/>
      <c r="G11" s="387"/>
      <c r="H11" s="388" t="str">
        <f>IF(G11="","",I11/G11)</f>
        <v/>
      </c>
      <c r="I11" s="390"/>
      <c r="J11" s="388"/>
      <c r="K11" s="388" t="str">
        <f>IF(J11="","",L11/J11)</f>
        <v/>
      </c>
      <c r="L11" s="391"/>
      <c r="M11" s="387"/>
      <c r="N11" s="388" t="str">
        <f>IF(M11="","",O11/M11)</f>
        <v/>
      </c>
      <c r="O11" s="390"/>
      <c r="P11" s="387"/>
      <c r="Q11" s="388" t="str">
        <f>IF(P11="","",R11/P11)</f>
        <v/>
      </c>
      <c r="R11" s="390"/>
      <c r="S11" s="388"/>
      <c r="T11" s="388" t="str">
        <f>IF(S11="","",U11/S11)</f>
        <v/>
      </c>
      <c r="U11" s="391"/>
    </row>
    <row r="12" spans="1:22" s="79" customFormat="1" ht="18" customHeight="1">
      <c r="A12" s="645"/>
      <c r="B12" s="647"/>
      <c r="C12" s="394" t="s">
        <v>850</v>
      </c>
      <c r="D12" s="387"/>
      <c r="E12" s="388" t="str">
        <f>IF(D12="","",F12/D12)</f>
        <v/>
      </c>
      <c r="F12" s="389"/>
      <c r="G12" s="387"/>
      <c r="H12" s="388" t="str">
        <f>IF(G12="","",I12/G12)</f>
        <v/>
      </c>
      <c r="I12" s="390"/>
      <c r="J12" s="388"/>
      <c r="K12" s="388" t="str">
        <f t="shared" ref="K12:K47" si="0">IF(J12="","",L12/J12)</f>
        <v/>
      </c>
      <c r="L12" s="391"/>
      <c r="M12" s="387"/>
      <c r="N12" s="388" t="str">
        <f>IF(M12="","",O12/M12)</f>
        <v/>
      </c>
      <c r="O12" s="390"/>
      <c r="P12" s="387"/>
      <c r="Q12" s="388" t="str">
        <f>IF(P12="","",R12/P12)</f>
        <v/>
      </c>
      <c r="R12" s="390"/>
      <c r="S12" s="388"/>
      <c r="T12" s="388" t="str">
        <f t="shared" ref="T12:T47" si="1">IF(S12="","",U12/S12)</f>
        <v/>
      </c>
      <c r="U12" s="391"/>
    </row>
    <row r="13" spans="1:22" s="79" customFormat="1" ht="18" customHeight="1">
      <c r="A13" s="645"/>
      <c r="B13" s="647"/>
      <c r="C13" s="508" t="s">
        <v>851</v>
      </c>
      <c r="D13" s="456"/>
      <c r="E13" s="498" t="str">
        <f>IF(D13="","",F13/D13)</f>
        <v/>
      </c>
      <c r="F13" s="458"/>
      <c r="G13" s="459"/>
      <c r="H13" s="457" t="str">
        <f>IF(G13="","",I13/G13)</f>
        <v/>
      </c>
      <c r="I13" s="460"/>
      <c r="J13" s="460"/>
      <c r="K13" s="457" t="str">
        <f t="shared" si="0"/>
        <v/>
      </c>
      <c r="L13" s="458"/>
      <c r="M13" s="459"/>
      <c r="N13" s="457" t="str">
        <f>IF(M13="","",O13/M13)</f>
        <v/>
      </c>
      <c r="O13" s="460"/>
      <c r="P13" s="459"/>
      <c r="Q13" s="457" t="str">
        <f>IF(P13="","",R13/P13)</f>
        <v/>
      </c>
      <c r="R13" s="460"/>
      <c r="S13" s="460"/>
      <c r="T13" s="457" t="str">
        <f t="shared" si="1"/>
        <v/>
      </c>
      <c r="U13" s="458"/>
    </row>
    <row r="14" spans="1:22" s="79" customFormat="1" ht="18" customHeight="1">
      <c r="A14" s="645"/>
      <c r="B14" s="647"/>
      <c r="C14" s="611"/>
      <c r="D14" s="461"/>
      <c r="E14" s="457" t="str">
        <f t="shared" ref="E14:E47" si="2">IF(D14="","",F14/D14)</f>
        <v/>
      </c>
      <c r="F14" s="462"/>
      <c r="G14" s="461"/>
      <c r="H14" s="457" t="str">
        <f>IF(G14="","",I14/G14)</f>
        <v/>
      </c>
      <c r="I14" s="463"/>
      <c r="J14" s="457"/>
      <c r="K14" s="457" t="str">
        <f t="shared" si="0"/>
        <v/>
      </c>
      <c r="L14" s="462"/>
      <c r="M14" s="461"/>
      <c r="N14" s="457" t="str">
        <f>IF(M14="","",O14/M14)</f>
        <v/>
      </c>
      <c r="O14" s="463"/>
      <c r="P14" s="461"/>
      <c r="Q14" s="457" t="str">
        <f>IF(P14="","",R14/P14)</f>
        <v/>
      </c>
      <c r="R14" s="463"/>
      <c r="S14" s="457"/>
      <c r="T14" s="457" t="str">
        <f t="shared" si="1"/>
        <v/>
      </c>
      <c r="U14" s="462"/>
    </row>
    <row r="15" spans="1:22" s="79" customFormat="1" ht="18" customHeight="1">
      <c r="A15" s="645"/>
      <c r="B15" s="647"/>
      <c r="C15" s="394"/>
      <c r="D15" s="459"/>
      <c r="E15" s="464" t="str">
        <f t="shared" si="2"/>
        <v/>
      </c>
      <c r="F15" s="460"/>
      <c r="G15" s="459"/>
      <c r="H15" s="457" t="str">
        <f t="shared" ref="H15:H47" si="3">IF(G15="","",I15/G15)</f>
        <v/>
      </c>
      <c r="I15" s="465"/>
      <c r="J15" s="460"/>
      <c r="K15" s="457" t="str">
        <f t="shared" si="0"/>
        <v/>
      </c>
      <c r="L15" s="458"/>
      <c r="M15" s="459"/>
      <c r="N15" s="457" t="str">
        <f t="shared" ref="N15:N47" si="4">IF(M15="","",O15/M15)</f>
        <v/>
      </c>
      <c r="O15" s="465"/>
      <c r="P15" s="459"/>
      <c r="Q15" s="457" t="str">
        <f t="shared" ref="Q15:Q47" si="5">IF(P15="","",R15/P15)</f>
        <v/>
      </c>
      <c r="R15" s="465"/>
      <c r="S15" s="460"/>
      <c r="T15" s="457" t="str">
        <f t="shared" si="1"/>
        <v/>
      </c>
      <c r="U15" s="458"/>
    </row>
    <row r="16" spans="1:22" s="79" customFormat="1" ht="18" customHeight="1">
      <c r="A16" s="645"/>
      <c r="B16" s="647"/>
      <c r="C16" s="394"/>
      <c r="D16" s="459"/>
      <c r="E16" s="457" t="str">
        <f t="shared" si="2"/>
        <v/>
      </c>
      <c r="F16" s="458"/>
      <c r="G16" s="459"/>
      <c r="H16" s="457" t="str">
        <f t="shared" si="3"/>
        <v/>
      </c>
      <c r="I16" s="465"/>
      <c r="J16" s="460"/>
      <c r="K16" s="457" t="str">
        <f t="shared" si="0"/>
        <v/>
      </c>
      <c r="L16" s="458"/>
      <c r="M16" s="459"/>
      <c r="N16" s="457" t="str">
        <f t="shared" si="4"/>
        <v/>
      </c>
      <c r="O16" s="465"/>
      <c r="P16" s="459"/>
      <c r="Q16" s="457" t="str">
        <f t="shared" si="5"/>
        <v/>
      </c>
      <c r="R16" s="465"/>
      <c r="S16" s="460"/>
      <c r="T16" s="457" t="str">
        <f t="shared" si="1"/>
        <v/>
      </c>
      <c r="U16" s="458"/>
    </row>
    <row r="17" spans="1:24" s="79" customFormat="1" ht="18" customHeight="1">
      <c r="A17" s="645"/>
      <c r="B17" s="647"/>
      <c r="C17" s="394"/>
      <c r="D17" s="459"/>
      <c r="E17" s="457" t="str">
        <f t="shared" si="2"/>
        <v/>
      </c>
      <c r="F17" s="458"/>
      <c r="G17" s="459"/>
      <c r="H17" s="457" t="str">
        <f t="shared" si="3"/>
        <v/>
      </c>
      <c r="I17" s="465"/>
      <c r="J17" s="465"/>
      <c r="K17" s="463" t="str">
        <f t="shared" si="0"/>
        <v/>
      </c>
      <c r="L17" s="458"/>
      <c r="M17" s="459"/>
      <c r="N17" s="457" t="str">
        <f t="shared" si="4"/>
        <v/>
      </c>
      <c r="O17" s="465"/>
      <c r="P17" s="459"/>
      <c r="Q17" s="457" t="str">
        <f t="shared" si="5"/>
        <v/>
      </c>
      <c r="R17" s="465"/>
      <c r="S17" s="465"/>
      <c r="T17" s="463" t="str">
        <f t="shared" si="1"/>
        <v/>
      </c>
      <c r="U17" s="458"/>
    </row>
    <row r="18" spans="1:24" s="79" customFormat="1" ht="18" customHeight="1">
      <c r="A18" s="645"/>
      <c r="B18" s="647"/>
      <c r="C18" s="611"/>
      <c r="D18" s="461"/>
      <c r="E18" s="457" t="str">
        <f t="shared" si="2"/>
        <v/>
      </c>
      <c r="F18" s="462"/>
      <c r="G18" s="461"/>
      <c r="H18" s="463" t="str">
        <f t="shared" si="3"/>
        <v/>
      </c>
      <c r="I18" s="463"/>
      <c r="J18" s="463"/>
      <c r="K18" s="463" t="str">
        <f t="shared" si="0"/>
        <v/>
      </c>
      <c r="L18" s="462"/>
      <c r="M18" s="461"/>
      <c r="N18" s="463" t="str">
        <f t="shared" si="4"/>
        <v/>
      </c>
      <c r="O18" s="463"/>
      <c r="P18" s="461"/>
      <c r="Q18" s="463" t="str">
        <f t="shared" si="5"/>
        <v/>
      </c>
      <c r="R18" s="463"/>
      <c r="S18" s="463"/>
      <c r="T18" s="463" t="str">
        <f t="shared" si="1"/>
        <v/>
      </c>
      <c r="U18" s="462"/>
    </row>
    <row r="19" spans="1:24" s="79" customFormat="1" ht="18" customHeight="1">
      <c r="A19" s="645"/>
      <c r="B19" s="647"/>
      <c r="C19" s="611"/>
      <c r="D19" s="461"/>
      <c r="E19" s="457" t="str">
        <f t="shared" si="2"/>
        <v/>
      </c>
      <c r="F19" s="462"/>
      <c r="G19" s="466"/>
      <c r="H19" s="463" t="str">
        <f t="shared" si="3"/>
        <v/>
      </c>
      <c r="I19" s="463"/>
      <c r="J19" s="463"/>
      <c r="K19" s="463" t="str">
        <f t="shared" si="0"/>
        <v/>
      </c>
      <c r="L19" s="462"/>
      <c r="M19" s="466"/>
      <c r="N19" s="463" t="str">
        <f t="shared" si="4"/>
        <v/>
      </c>
      <c r="O19" s="463"/>
      <c r="P19" s="466"/>
      <c r="Q19" s="463" t="str">
        <f t="shared" si="5"/>
        <v/>
      </c>
      <c r="R19" s="463"/>
      <c r="S19" s="463"/>
      <c r="T19" s="463" t="str">
        <f t="shared" si="1"/>
        <v/>
      </c>
      <c r="U19" s="462"/>
    </row>
    <row r="20" spans="1:24" s="79" customFormat="1" ht="18" customHeight="1">
      <c r="A20" s="645"/>
      <c r="B20" s="647"/>
      <c r="C20" s="611"/>
      <c r="D20" s="461"/>
      <c r="E20" s="457" t="str">
        <f t="shared" si="2"/>
        <v/>
      </c>
      <c r="F20" s="462"/>
      <c r="G20" s="466"/>
      <c r="H20" s="463" t="str">
        <f t="shared" si="3"/>
        <v/>
      </c>
      <c r="I20" s="463"/>
      <c r="J20" s="463"/>
      <c r="K20" s="463" t="str">
        <f t="shared" si="0"/>
        <v/>
      </c>
      <c r="L20" s="462"/>
      <c r="M20" s="466"/>
      <c r="N20" s="463" t="str">
        <f t="shared" si="4"/>
        <v/>
      </c>
      <c r="O20" s="463"/>
      <c r="P20" s="466"/>
      <c r="Q20" s="463" t="str">
        <f t="shared" si="5"/>
        <v/>
      </c>
      <c r="R20" s="463"/>
      <c r="S20" s="463"/>
      <c r="T20" s="463" t="str">
        <f t="shared" si="1"/>
        <v/>
      </c>
      <c r="U20" s="462"/>
    </row>
    <row r="21" spans="1:24" s="79" customFormat="1" ht="18" customHeight="1">
      <c r="A21" s="645"/>
      <c r="B21" s="647"/>
      <c r="C21" s="611"/>
      <c r="D21" s="461"/>
      <c r="E21" s="457" t="str">
        <f t="shared" si="2"/>
        <v/>
      </c>
      <c r="F21" s="462"/>
      <c r="G21" s="466"/>
      <c r="H21" s="463" t="str">
        <f t="shared" si="3"/>
        <v/>
      </c>
      <c r="I21" s="463"/>
      <c r="J21" s="463"/>
      <c r="K21" s="463" t="str">
        <f t="shared" si="0"/>
        <v/>
      </c>
      <c r="L21" s="462"/>
      <c r="M21" s="466"/>
      <c r="N21" s="463" t="str">
        <f t="shared" si="4"/>
        <v/>
      </c>
      <c r="O21" s="463"/>
      <c r="P21" s="466"/>
      <c r="Q21" s="463" t="str">
        <f t="shared" si="5"/>
        <v/>
      </c>
      <c r="R21" s="463"/>
      <c r="S21" s="463"/>
      <c r="T21" s="463" t="str">
        <f t="shared" si="1"/>
        <v/>
      </c>
      <c r="U21" s="462"/>
    </row>
    <row r="22" spans="1:24" s="79" customFormat="1" ht="18" customHeight="1">
      <c r="A22" s="645"/>
      <c r="B22" s="647"/>
      <c r="C22" s="394"/>
      <c r="D22" s="459"/>
      <c r="E22" s="457" t="str">
        <f t="shared" si="2"/>
        <v/>
      </c>
      <c r="F22" s="458"/>
      <c r="G22" s="467"/>
      <c r="H22" s="463" t="str">
        <f t="shared" si="3"/>
        <v/>
      </c>
      <c r="I22" s="465"/>
      <c r="J22" s="465"/>
      <c r="K22" s="463" t="str">
        <f t="shared" si="0"/>
        <v/>
      </c>
      <c r="L22" s="458"/>
      <c r="M22" s="467"/>
      <c r="N22" s="463" t="str">
        <f t="shared" si="4"/>
        <v/>
      </c>
      <c r="O22" s="465"/>
      <c r="P22" s="467"/>
      <c r="Q22" s="463" t="str">
        <f t="shared" si="5"/>
        <v/>
      </c>
      <c r="R22" s="465"/>
      <c r="S22" s="465"/>
      <c r="T22" s="463" t="str">
        <f t="shared" si="1"/>
        <v/>
      </c>
      <c r="U22" s="458"/>
    </row>
    <row r="23" spans="1:24" s="79" customFormat="1" ht="18" customHeight="1">
      <c r="A23" s="645"/>
      <c r="B23" s="647"/>
      <c r="C23" s="394"/>
      <c r="D23" s="459"/>
      <c r="E23" s="457" t="str">
        <f t="shared" si="2"/>
        <v/>
      </c>
      <c r="F23" s="458"/>
      <c r="G23" s="467"/>
      <c r="H23" s="463" t="str">
        <f t="shared" si="3"/>
        <v/>
      </c>
      <c r="I23" s="465"/>
      <c r="J23" s="465"/>
      <c r="K23" s="463" t="str">
        <f t="shared" si="0"/>
        <v/>
      </c>
      <c r="L23" s="458"/>
      <c r="M23" s="467"/>
      <c r="N23" s="463" t="str">
        <f t="shared" si="4"/>
        <v/>
      </c>
      <c r="O23" s="465"/>
      <c r="P23" s="467"/>
      <c r="Q23" s="463" t="str">
        <f t="shared" si="5"/>
        <v/>
      </c>
      <c r="R23" s="465"/>
      <c r="S23" s="465"/>
      <c r="T23" s="463" t="str">
        <f t="shared" si="1"/>
        <v/>
      </c>
      <c r="U23" s="458"/>
    </row>
    <row r="24" spans="1:24" s="79" customFormat="1" ht="18" customHeight="1">
      <c r="A24" s="645"/>
      <c r="B24" s="647"/>
      <c r="C24" s="394"/>
      <c r="D24" s="459"/>
      <c r="E24" s="457" t="str">
        <f t="shared" si="2"/>
        <v/>
      </c>
      <c r="F24" s="468"/>
      <c r="G24" s="467"/>
      <c r="H24" s="463" t="str">
        <f t="shared" si="3"/>
        <v/>
      </c>
      <c r="I24" s="465"/>
      <c r="J24" s="465"/>
      <c r="K24" s="463" t="str">
        <f t="shared" si="0"/>
        <v/>
      </c>
      <c r="L24" s="458"/>
      <c r="M24" s="467"/>
      <c r="N24" s="463" t="str">
        <f t="shared" si="4"/>
        <v/>
      </c>
      <c r="O24" s="465"/>
      <c r="P24" s="467"/>
      <c r="Q24" s="463" t="str">
        <f t="shared" si="5"/>
        <v/>
      </c>
      <c r="R24" s="465"/>
      <c r="S24" s="465"/>
      <c r="T24" s="463" t="str">
        <f t="shared" si="1"/>
        <v/>
      </c>
      <c r="U24" s="458"/>
    </row>
    <row r="25" spans="1:24" s="79" customFormat="1" ht="18" customHeight="1">
      <c r="A25" s="645"/>
      <c r="B25" s="647"/>
      <c r="C25" s="394"/>
      <c r="D25" s="459"/>
      <c r="E25" s="457" t="str">
        <f t="shared" si="2"/>
        <v/>
      </c>
      <c r="F25" s="468"/>
      <c r="G25" s="467"/>
      <c r="H25" s="463" t="str">
        <f t="shared" si="3"/>
        <v/>
      </c>
      <c r="I25" s="465"/>
      <c r="J25" s="465"/>
      <c r="K25" s="463" t="str">
        <f t="shared" si="0"/>
        <v/>
      </c>
      <c r="L25" s="458"/>
      <c r="M25" s="467"/>
      <c r="N25" s="463" t="str">
        <f t="shared" si="4"/>
        <v/>
      </c>
      <c r="O25" s="465"/>
      <c r="P25" s="467"/>
      <c r="Q25" s="463" t="str">
        <f t="shared" si="5"/>
        <v/>
      </c>
      <c r="R25" s="465"/>
      <c r="S25" s="465"/>
      <c r="T25" s="463" t="str">
        <f t="shared" si="1"/>
        <v/>
      </c>
      <c r="U25" s="458"/>
    </row>
    <row r="26" spans="1:24" s="79" customFormat="1" ht="18" customHeight="1">
      <c r="A26" s="645"/>
      <c r="B26" s="647"/>
      <c r="C26" s="394"/>
      <c r="D26" s="459"/>
      <c r="E26" s="457" t="str">
        <f t="shared" si="2"/>
        <v/>
      </c>
      <c r="F26" s="468"/>
      <c r="G26" s="467"/>
      <c r="H26" s="463" t="str">
        <f t="shared" si="3"/>
        <v/>
      </c>
      <c r="I26" s="465"/>
      <c r="J26" s="465"/>
      <c r="K26" s="463" t="str">
        <f t="shared" si="0"/>
        <v/>
      </c>
      <c r="L26" s="458"/>
      <c r="M26" s="467"/>
      <c r="N26" s="463" t="str">
        <f t="shared" si="4"/>
        <v/>
      </c>
      <c r="O26" s="465"/>
      <c r="P26" s="467"/>
      <c r="Q26" s="463" t="str">
        <f t="shared" si="5"/>
        <v/>
      </c>
      <c r="R26" s="465"/>
      <c r="S26" s="465"/>
      <c r="T26" s="463" t="str">
        <f t="shared" si="1"/>
        <v/>
      </c>
      <c r="U26" s="458"/>
    </row>
    <row r="27" spans="1:24" s="79" customFormat="1" ht="18" customHeight="1">
      <c r="A27" s="645"/>
      <c r="B27" s="647"/>
      <c r="C27" s="394"/>
      <c r="D27" s="459"/>
      <c r="E27" s="463" t="str">
        <f t="shared" si="2"/>
        <v/>
      </c>
      <c r="F27" s="468"/>
      <c r="G27" s="467"/>
      <c r="H27" s="463" t="str">
        <f t="shared" si="3"/>
        <v/>
      </c>
      <c r="I27" s="465"/>
      <c r="J27" s="465"/>
      <c r="K27" s="463" t="str">
        <f t="shared" si="0"/>
        <v/>
      </c>
      <c r="L27" s="458"/>
      <c r="M27" s="467"/>
      <c r="N27" s="463" t="str">
        <f t="shared" si="4"/>
        <v/>
      </c>
      <c r="O27" s="465"/>
      <c r="P27" s="467"/>
      <c r="Q27" s="463" t="str">
        <f t="shared" si="5"/>
        <v/>
      </c>
      <c r="R27" s="465"/>
      <c r="S27" s="465"/>
      <c r="T27" s="463" t="str">
        <f t="shared" si="1"/>
        <v/>
      </c>
      <c r="U27" s="458"/>
    </row>
    <row r="28" spans="1:24" s="79" customFormat="1" ht="18" customHeight="1">
      <c r="A28" s="645"/>
      <c r="B28" s="647"/>
      <c r="C28" s="610" t="s">
        <v>83</v>
      </c>
      <c r="D28" s="469"/>
      <c r="E28" s="470" t="str">
        <f t="shared" si="2"/>
        <v/>
      </c>
      <c r="F28" s="471" t="str">
        <f>IF(SUM(F12:F27)=0,"",SUM(F12:F27))</f>
        <v/>
      </c>
      <c r="G28" s="472"/>
      <c r="H28" s="470" t="str">
        <f t="shared" si="3"/>
        <v/>
      </c>
      <c r="I28" s="470" t="str">
        <f>IF(SUM(I12:I27)=0,"",SUM(I12:I27))</f>
        <v/>
      </c>
      <c r="J28" s="473"/>
      <c r="K28" s="470" t="str">
        <f t="shared" si="0"/>
        <v/>
      </c>
      <c r="L28" s="471" t="str">
        <f>IF(SUM(L12:L27)=0,"",SUM(L12:L27))</f>
        <v/>
      </c>
      <c r="M28" s="472"/>
      <c r="N28" s="470" t="str">
        <f t="shared" si="4"/>
        <v/>
      </c>
      <c r="O28" s="470" t="str">
        <f>IF(SUM(O12:O27)=0,"",SUM(O12:O27))</f>
        <v/>
      </c>
      <c r="P28" s="472"/>
      <c r="Q28" s="470" t="str">
        <f t="shared" si="5"/>
        <v/>
      </c>
      <c r="R28" s="470" t="str">
        <f>IF(SUM(R12:R27)=0,"",SUM(R12:R27))</f>
        <v/>
      </c>
      <c r="S28" s="473"/>
      <c r="T28" s="470" t="str">
        <f t="shared" si="1"/>
        <v/>
      </c>
      <c r="U28" s="471" t="str">
        <f>IF(SUM(U12:U27)=0,"",SUM(U12:U27))</f>
        <v/>
      </c>
    </row>
    <row r="29" spans="1:24" s="79" customFormat="1" ht="18" customHeight="1">
      <c r="A29" s="645"/>
      <c r="B29" s="647" t="s">
        <v>71</v>
      </c>
      <c r="C29" s="396"/>
      <c r="D29" s="474"/>
      <c r="E29" s="475" t="str">
        <f t="shared" si="2"/>
        <v/>
      </c>
      <c r="F29" s="476"/>
      <c r="G29" s="474"/>
      <c r="H29" s="475" t="str">
        <f t="shared" si="3"/>
        <v/>
      </c>
      <c r="I29" s="477"/>
      <c r="J29" s="477"/>
      <c r="K29" s="475" t="str">
        <f t="shared" si="0"/>
        <v/>
      </c>
      <c r="L29" s="476"/>
      <c r="M29" s="474"/>
      <c r="N29" s="475" t="str">
        <f t="shared" si="4"/>
        <v/>
      </c>
      <c r="O29" s="477"/>
      <c r="P29" s="474"/>
      <c r="Q29" s="475" t="str">
        <f t="shared" si="5"/>
        <v/>
      </c>
      <c r="R29" s="477"/>
      <c r="S29" s="477"/>
      <c r="T29" s="475" t="str">
        <f t="shared" si="1"/>
        <v/>
      </c>
      <c r="U29" s="476"/>
    </row>
    <row r="30" spans="1:24" s="79" customFormat="1" ht="18" customHeight="1">
      <c r="A30" s="645"/>
      <c r="B30" s="647"/>
      <c r="C30" s="394" t="s">
        <v>852</v>
      </c>
      <c r="D30" s="478"/>
      <c r="E30" s="479" t="str">
        <f t="shared" si="2"/>
        <v/>
      </c>
      <c r="F30" s="480"/>
      <c r="G30" s="478"/>
      <c r="H30" s="479" t="str">
        <f t="shared" si="3"/>
        <v/>
      </c>
      <c r="I30" s="481">
        <v>0</v>
      </c>
      <c r="J30" s="481"/>
      <c r="K30" s="479" t="str">
        <f t="shared" si="0"/>
        <v/>
      </c>
      <c r="L30" s="480"/>
      <c r="M30" s="478"/>
      <c r="N30" s="479" t="str">
        <f t="shared" si="4"/>
        <v/>
      </c>
      <c r="O30" s="481"/>
      <c r="P30" s="478"/>
      <c r="Q30" s="479" t="str">
        <f t="shared" si="5"/>
        <v/>
      </c>
      <c r="R30" s="481"/>
      <c r="S30" s="481"/>
      <c r="T30" s="479" t="str">
        <f t="shared" si="1"/>
        <v/>
      </c>
      <c r="U30" s="480"/>
    </row>
    <row r="31" spans="1:24" s="79" customFormat="1" ht="18" customHeight="1">
      <c r="A31" s="645"/>
      <c r="B31" s="647"/>
      <c r="C31" s="397"/>
      <c r="D31" s="478"/>
      <c r="E31" s="479" t="str">
        <f t="shared" si="2"/>
        <v/>
      </c>
      <c r="F31" s="480"/>
      <c r="G31" s="478"/>
      <c r="H31" s="479" t="str">
        <f t="shared" si="3"/>
        <v/>
      </c>
      <c r="I31" s="481"/>
      <c r="J31" s="481"/>
      <c r="K31" s="479" t="str">
        <f t="shared" si="0"/>
        <v/>
      </c>
      <c r="L31" s="480"/>
      <c r="M31" s="478"/>
      <c r="N31" s="479" t="str">
        <f t="shared" si="4"/>
        <v/>
      </c>
      <c r="O31" s="481"/>
      <c r="P31" s="478"/>
      <c r="Q31" s="479" t="str">
        <f t="shared" si="5"/>
        <v/>
      </c>
      <c r="R31" s="481"/>
      <c r="S31" s="481"/>
      <c r="T31" s="479" t="str">
        <f t="shared" si="1"/>
        <v/>
      </c>
      <c r="U31" s="480"/>
    </row>
    <row r="32" spans="1:24" s="79" customFormat="1" ht="18" customHeight="1">
      <c r="A32" s="645"/>
      <c r="B32" s="647"/>
      <c r="C32" s="397"/>
      <c r="D32" s="478"/>
      <c r="E32" s="479" t="str">
        <f t="shared" si="2"/>
        <v/>
      </c>
      <c r="F32" s="480"/>
      <c r="G32" s="478"/>
      <c r="H32" s="479" t="str">
        <f t="shared" si="3"/>
        <v/>
      </c>
      <c r="I32" s="481"/>
      <c r="J32" s="481"/>
      <c r="K32" s="479" t="str">
        <f t="shared" si="0"/>
        <v/>
      </c>
      <c r="L32" s="480"/>
      <c r="M32" s="478"/>
      <c r="N32" s="479" t="str">
        <f t="shared" si="4"/>
        <v/>
      </c>
      <c r="O32" s="481"/>
      <c r="P32" s="478"/>
      <c r="Q32" s="479" t="str">
        <f t="shared" si="5"/>
        <v/>
      </c>
      <c r="R32" s="481"/>
      <c r="S32" s="481"/>
      <c r="T32" s="479" t="str">
        <f t="shared" si="1"/>
        <v/>
      </c>
      <c r="U32" s="480"/>
      <c r="V32" s="648" t="s">
        <v>115</v>
      </c>
      <c r="W32" s="972"/>
      <c r="X32" s="972"/>
    </row>
    <row r="33" spans="1:24" s="79" customFormat="1" ht="18" customHeight="1">
      <c r="A33" s="645"/>
      <c r="B33" s="647"/>
      <c r="C33" s="398"/>
      <c r="D33" s="482"/>
      <c r="E33" s="483" t="str">
        <f t="shared" si="2"/>
        <v/>
      </c>
      <c r="F33" s="484"/>
      <c r="G33" s="482"/>
      <c r="H33" s="483" t="str">
        <f t="shared" si="3"/>
        <v/>
      </c>
      <c r="I33" s="485"/>
      <c r="J33" s="485"/>
      <c r="K33" s="483" t="str">
        <f t="shared" si="0"/>
        <v/>
      </c>
      <c r="L33" s="484"/>
      <c r="M33" s="482"/>
      <c r="N33" s="483" t="str">
        <f t="shared" si="4"/>
        <v/>
      </c>
      <c r="O33" s="485"/>
      <c r="P33" s="482"/>
      <c r="Q33" s="483" t="str">
        <f t="shared" si="5"/>
        <v/>
      </c>
      <c r="R33" s="485"/>
      <c r="S33" s="485"/>
      <c r="T33" s="483" t="str">
        <f t="shared" si="1"/>
        <v/>
      </c>
      <c r="U33" s="484"/>
      <c r="V33" s="648"/>
      <c r="W33" s="972"/>
      <c r="X33" s="972"/>
    </row>
    <row r="34" spans="1:24" s="79" customFormat="1" ht="18" customHeight="1">
      <c r="A34" s="645"/>
      <c r="B34" s="647"/>
      <c r="C34" s="612" t="s">
        <v>83</v>
      </c>
      <c r="D34" s="472"/>
      <c r="E34" s="470"/>
      <c r="F34" s="471" t="str">
        <f>IF(SUM(F29:F33)=0,"",(SUM(F29:F33)))</f>
        <v/>
      </c>
      <c r="G34" s="472"/>
      <c r="H34" s="470"/>
      <c r="I34" s="470" t="str">
        <f>IF(SUM(I29:I33)=0,"",(SUM(I29:I33)))</f>
        <v/>
      </c>
      <c r="J34" s="473"/>
      <c r="K34" s="470" t="str">
        <f t="shared" si="0"/>
        <v/>
      </c>
      <c r="L34" s="471" t="str">
        <f>IF(SUM(L29:L33)=0,"",(SUM(L29:L33)))</f>
        <v/>
      </c>
      <c r="M34" s="472"/>
      <c r="N34" s="470" t="str">
        <f t="shared" si="4"/>
        <v/>
      </c>
      <c r="O34" s="470" t="str">
        <f>IF(SUM(O29:O33)=0,"",(SUM(O29:O33)))</f>
        <v/>
      </c>
      <c r="P34" s="472"/>
      <c r="Q34" s="470" t="str">
        <f t="shared" si="5"/>
        <v/>
      </c>
      <c r="R34" s="470" t="str">
        <f>IF(SUM(R29:R33)=0,"",(SUM(R29:R33)))</f>
        <v/>
      </c>
      <c r="S34" s="473"/>
      <c r="T34" s="470" t="str">
        <f t="shared" si="1"/>
        <v/>
      </c>
      <c r="U34" s="471" t="str">
        <f>IF(SUM(U29:U33)=0,"",(SUM(U29:U33)))</f>
        <v/>
      </c>
    </row>
    <row r="35" spans="1:24" s="79" customFormat="1" ht="18" customHeight="1">
      <c r="A35" s="645"/>
      <c r="B35" s="637" t="s">
        <v>81</v>
      </c>
      <c r="C35" s="638"/>
      <c r="D35" s="472"/>
      <c r="E35" s="470" t="str">
        <f t="shared" si="2"/>
        <v/>
      </c>
      <c r="F35" s="471" t="str">
        <f>IF(F28="","",IF(F34="",F28,F28+F34))</f>
        <v/>
      </c>
      <c r="G35" s="472"/>
      <c r="H35" s="470" t="str">
        <f t="shared" si="3"/>
        <v/>
      </c>
      <c r="I35" s="470" t="str">
        <f>IF(I28="","",IF(I34="",I28,I28+I34))</f>
        <v/>
      </c>
      <c r="J35" s="473"/>
      <c r="K35" s="470" t="str">
        <f t="shared" si="0"/>
        <v/>
      </c>
      <c r="L35" s="471" t="str">
        <f>IF(L28="","",IF(L34="",L28,L28+L34))</f>
        <v/>
      </c>
      <c r="M35" s="472"/>
      <c r="N35" s="470" t="str">
        <f t="shared" si="4"/>
        <v/>
      </c>
      <c r="O35" s="470" t="str">
        <f>IF(O28="","",IF(O34="",O28,O28+O34))</f>
        <v/>
      </c>
      <c r="P35" s="472"/>
      <c r="Q35" s="470" t="str">
        <f t="shared" si="5"/>
        <v/>
      </c>
      <c r="R35" s="470" t="str">
        <f>IF(R28="","",IF(R34="",R28,R28+R34))</f>
        <v/>
      </c>
      <c r="S35" s="473"/>
      <c r="T35" s="470" t="str">
        <f t="shared" si="1"/>
        <v/>
      </c>
      <c r="U35" s="471" t="str">
        <f>IF(U28="","",IF(U34="",U28,U28+U34))</f>
        <v/>
      </c>
    </row>
    <row r="36" spans="1:24" s="79" customFormat="1" ht="18" customHeight="1">
      <c r="A36" s="645" t="s">
        <v>69</v>
      </c>
      <c r="B36" s="973" t="str">
        <f>C12</f>
        <v>&lt;改修工事&gt;</v>
      </c>
      <c r="C36" s="652"/>
      <c r="D36" s="486"/>
      <c r="E36" s="475" t="str">
        <f t="shared" si="2"/>
        <v/>
      </c>
      <c r="F36" s="487"/>
      <c r="G36" s="486"/>
      <c r="H36" s="475" t="str">
        <f t="shared" si="3"/>
        <v/>
      </c>
      <c r="I36" s="475"/>
      <c r="J36" s="475"/>
      <c r="K36" s="475" t="str">
        <f t="shared" si="0"/>
        <v/>
      </c>
      <c r="L36" s="487"/>
      <c r="M36" s="486"/>
      <c r="N36" s="475" t="str">
        <f t="shared" si="4"/>
        <v/>
      </c>
      <c r="O36" s="475"/>
      <c r="P36" s="486"/>
      <c r="Q36" s="475" t="str">
        <f t="shared" si="5"/>
        <v/>
      </c>
      <c r="R36" s="475"/>
      <c r="S36" s="475"/>
      <c r="T36" s="475" t="str">
        <f t="shared" si="1"/>
        <v/>
      </c>
      <c r="U36" s="487"/>
    </row>
    <row r="37" spans="1:24" s="79" customFormat="1" ht="18" customHeight="1">
      <c r="A37" s="645"/>
      <c r="B37" s="973">
        <f>C20</f>
        <v>0</v>
      </c>
      <c r="C37" s="652"/>
      <c r="D37" s="488"/>
      <c r="E37" s="479" t="str">
        <f t="shared" si="2"/>
        <v/>
      </c>
      <c r="F37" s="489"/>
      <c r="G37" s="488"/>
      <c r="H37" s="479" t="str">
        <f t="shared" si="3"/>
        <v/>
      </c>
      <c r="I37" s="479"/>
      <c r="J37" s="479"/>
      <c r="K37" s="479" t="str">
        <f t="shared" si="0"/>
        <v/>
      </c>
      <c r="L37" s="489"/>
      <c r="M37" s="488"/>
      <c r="N37" s="479" t="str">
        <f t="shared" si="4"/>
        <v/>
      </c>
      <c r="O37" s="479"/>
      <c r="P37" s="488"/>
      <c r="Q37" s="479" t="str">
        <f t="shared" si="5"/>
        <v/>
      </c>
      <c r="R37" s="479"/>
      <c r="S37" s="479"/>
      <c r="T37" s="479" t="str">
        <f t="shared" si="1"/>
        <v/>
      </c>
      <c r="U37" s="489"/>
    </row>
    <row r="38" spans="1:24" s="79" customFormat="1" ht="18" customHeight="1">
      <c r="A38" s="645"/>
      <c r="B38" s="84" t="s">
        <v>74</v>
      </c>
      <c r="C38" s="394"/>
      <c r="D38" s="478"/>
      <c r="E38" s="479" t="str">
        <f t="shared" si="2"/>
        <v/>
      </c>
      <c r="F38" s="480"/>
      <c r="G38" s="478"/>
      <c r="H38" s="479" t="str">
        <f t="shared" si="3"/>
        <v/>
      </c>
      <c r="I38" s="481"/>
      <c r="J38" s="481"/>
      <c r="K38" s="479" t="str">
        <f t="shared" si="0"/>
        <v/>
      </c>
      <c r="L38" s="480"/>
      <c r="M38" s="478"/>
      <c r="N38" s="479" t="str">
        <f t="shared" si="4"/>
        <v/>
      </c>
      <c r="O38" s="481"/>
      <c r="P38" s="478"/>
      <c r="Q38" s="479" t="str">
        <f t="shared" si="5"/>
        <v/>
      </c>
      <c r="R38" s="481"/>
      <c r="S38" s="481"/>
      <c r="T38" s="479" t="str">
        <f t="shared" si="1"/>
        <v/>
      </c>
      <c r="U38" s="480"/>
    </row>
    <row r="39" spans="1:24" s="79" customFormat="1" ht="18" customHeight="1">
      <c r="A39" s="645"/>
      <c r="B39" s="84"/>
      <c r="C39" s="394"/>
      <c r="D39" s="478"/>
      <c r="E39" s="479" t="str">
        <f t="shared" si="2"/>
        <v/>
      </c>
      <c r="F39" s="480"/>
      <c r="G39" s="478"/>
      <c r="H39" s="479" t="str">
        <f t="shared" si="3"/>
        <v/>
      </c>
      <c r="I39" s="481"/>
      <c r="J39" s="481"/>
      <c r="K39" s="479" t="str">
        <f t="shared" si="0"/>
        <v/>
      </c>
      <c r="L39" s="480"/>
      <c r="M39" s="478"/>
      <c r="N39" s="479" t="str">
        <f t="shared" si="4"/>
        <v/>
      </c>
      <c r="O39" s="481"/>
      <c r="P39" s="478"/>
      <c r="Q39" s="479" t="str">
        <f t="shared" si="5"/>
        <v/>
      </c>
      <c r="R39" s="481"/>
      <c r="S39" s="481"/>
      <c r="T39" s="479" t="str">
        <f t="shared" si="1"/>
        <v/>
      </c>
      <c r="U39" s="480"/>
    </row>
    <row r="40" spans="1:24" s="79" customFormat="1" ht="18" customHeight="1">
      <c r="A40" s="645"/>
      <c r="B40" s="619"/>
      <c r="C40" s="394"/>
      <c r="D40" s="478"/>
      <c r="E40" s="479" t="str">
        <f t="shared" si="2"/>
        <v/>
      </c>
      <c r="F40" s="480"/>
      <c r="G40" s="478"/>
      <c r="H40" s="479" t="str">
        <f t="shared" si="3"/>
        <v/>
      </c>
      <c r="I40" s="481"/>
      <c r="J40" s="481"/>
      <c r="K40" s="479" t="str">
        <f t="shared" si="0"/>
        <v/>
      </c>
      <c r="L40" s="480"/>
      <c r="M40" s="478"/>
      <c r="N40" s="479" t="str">
        <f t="shared" si="4"/>
        <v/>
      </c>
      <c r="O40" s="481"/>
      <c r="P40" s="478"/>
      <c r="Q40" s="479" t="str">
        <f t="shared" si="5"/>
        <v/>
      </c>
      <c r="R40" s="481"/>
      <c r="S40" s="481"/>
      <c r="T40" s="479" t="str">
        <f t="shared" si="1"/>
        <v/>
      </c>
      <c r="U40" s="480"/>
    </row>
    <row r="41" spans="1:24" s="79" customFormat="1" ht="18" customHeight="1">
      <c r="A41" s="645"/>
      <c r="B41" s="973" t="s">
        <v>78</v>
      </c>
      <c r="C41" s="652"/>
      <c r="D41" s="488"/>
      <c r="E41" s="479" t="str">
        <f t="shared" si="2"/>
        <v/>
      </c>
      <c r="F41" s="489"/>
      <c r="G41" s="488"/>
      <c r="H41" s="479" t="str">
        <f t="shared" si="3"/>
        <v/>
      </c>
      <c r="I41" s="479"/>
      <c r="J41" s="479"/>
      <c r="K41" s="479" t="str">
        <f t="shared" si="0"/>
        <v/>
      </c>
      <c r="L41" s="489"/>
      <c r="M41" s="488"/>
      <c r="N41" s="479" t="str">
        <f t="shared" si="4"/>
        <v/>
      </c>
      <c r="O41" s="479"/>
      <c r="P41" s="488"/>
      <c r="Q41" s="479" t="str">
        <f t="shared" si="5"/>
        <v/>
      </c>
      <c r="R41" s="479"/>
      <c r="S41" s="479"/>
      <c r="T41" s="479" t="str">
        <f t="shared" si="1"/>
        <v/>
      </c>
      <c r="U41" s="489"/>
    </row>
    <row r="42" spans="1:24" s="79" customFormat="1" ht="18" customHeight="1">
      <c r="A42" s="645"/>
      <c r="B42" s="973">
        <f>C20</f>
        <v>0</v>
      </c>
      <c r="C42" s="652"/>
      <c r="D42" s="488"/>
      <c r="E42" s="479" t="str">
        <f t="shared" si="2"/>
        <v/>
      </c>
      <c r="F42" s="489"/>
      <c r="G42" s="488"/>
      <c r="H42" s="479" t="str">
        <f t="shared" si="3"/>
        <v/>
      </c>
      <c r="I42" s="479"/>
      <c r="J42" s="479"/>
      <c r="K42" s="479" t="str">
        <f t="shared" si="0"/>
        <v/>
      </c>
      <c r="L42" s="489"/>
      <c r="M42" s="488"/>
      <c r="N42" s="479" t="str">
        <f t="shared" si="4"/>
        <v/>
      </c>
      <c r="O42" s="479"/>
      <c r="P42" s="488"/>
      <c r="Q42" s="479" t="str">
        <f t="shared" si="5"/>
        <v/>
      </c>
      <c r="R42" s="479"/>
      <c r="S42" s="479"/>
      <c r="T42" s="479" t="str">
        <f t="shared" si="1"/>
        <v/>
      </c>
      <c r="U42" s="489"/>
    </row>
    <row r="43" spans="1:24" s="79" customFormat="1" ht="18" customHeight="1">
      <c r="A43" s="645"/>
      <c r="B43" s="619" t="s">
        <v>73</v>
      </c>
      <c r="C43" s="394"/>
      <c r="D43" s="478"/>
      <c r="E43" s="479" t="str">
        <f t="shared" si="2"/>
        <v/>
      </c>
      <c r="F43" s="480"/>
      <c r="G43" s="478"/>
      <c r="H43" s="479" t="str">
        <f t="shared" si="3"/>
        <v/>
      </c>
      <c r="I43" s="481"/>
      <c r="J43" s="481"/>
      <c r="K43" s="479" t="str">
        <f t="shared" si="0"/>
        <v/>
      </c>
      <c r="L43" s="480"/>
      <c r="M43" s="478"/>
      <c r="N43" s="479" t="str">
        <f t="shared" si="4"/>
        <v/>
      </c>
      <c r="O43" s="481"/>
      <c r="P43" s="478"/>
      <c r="Q43" s="479" t="str">
        <f t="shared" si="5"/>
        <v/>
      </c>
      <c r="R43" s="481"/>
      <c r="S43" s="481"/>
      <c r="T43" s="479" t="str">
        <f t="shared" si="1"/>
        <v/>
      </c>
      <c r="U43" s="480"/>
    </row>
    <row r="44" spans="1:24" s="79" customFormat="1" ht="18" customHeight="1">
      <c r="A44" s="645"/>
      <c r="B44" s="84" t="s">
        <v>73</v>
      </c>
      <c r="C44" s="394"/>
      <c r="D44" s="478"/>
      <c r="E44" s="479" t="str">
        <f t="shared" si="2"/>
        <v/>
      </c>
      <c r="F44" s="480"/>
      <c r="G44" s="478"/>
      <c r="H44" s="479" t="str">
        <f t="shared" si="3"/>
        <v/>
      </c>
      <c r="I44" s="481"/>
      <c r="J44" s="481"/>
      <c r="K44" s="479" t="str">
        <f t="shared" si="0"/>
        <v/>
      </c>
      <c r="L44" s="480"/>
      <c r="M44" s="478"/>
      <c r="N44" s="479" t="str">
        <f t="shared" si="4"/>
        <v/>
      </c>
      <c r="O44" s="481"/>
      <c r="P44" s="478"/>
      <c r="Q44" s="479" t="str">
        <f t="shared" si="5"/>
        <v/>
      </c>
      <c r="R44" s="481"/>
      <c r="S44" s="481"/>
      <c r="T44" s="479" t="str">
        <f t="shared" si="1"/>
        <v/>
      </c>
      <c r="U44" s="480"/>
    </row>
    <row r="45" spans="1:24" s="79" customFormat="1" ht="18" customHeight="1">
      <c r="A45" s="645"/>
      <c r="B45" s="86" t="s">
        <v>74</v>
      </c>
      <c r="C45" s="399"/>
      <c r="D45" s="482"/>
      <c r="E45" s="483" t="str">
        <f t="shared" si="2"/>
        <v/>
      </c>
      <c r="F45" s="484"/>
      <c r="G45" s="482"/>
      <c r="H45" s="483" t="str">
        <f t="shared" si="3"/>
        <v/>
      </c>
      <c r="I45" s="485"/>
      <c r="J45" s="485"/>
      <c r="K45" s="483" t="str">
        <f t="shared" si="0"/>
        <v/>
      </c>
      <c r="L45" s="484"/>
      <c r="M45" s="482"/>
      <c r="N45" s="483" t="str">
        <f t="shared" si="4"/>
        <v/>
      </c>
      <c r="O45" s="485"/>
      <c r="P45" s="482"/>
      <c r="Q45" s="483" t="str">
        <f t="shared" si="5"/>
        <v/>
      </c>
      <c r="R45" s="485"/>
      <c r="S45" s="485"/>
      <c r="T45" s="483" t="str">
        <f t="shared" si="1"/>
        <v/>
      </c>
      <c r="U45" s="484"/>
    </row>
    <row r="46" spans="1:24" s="79" customFormat="1" ht="18" customHeight="1">
      <c r="A46" s="650"/>
      <c r="B46" s="655" t="s">
        <v>84</v>
      </c>
      <c r="C46" s="656"/>
      <c r="D46" s="472"/>
      <c r="E46" s="470"/>
      <c r="F46" s="471" t="str">
        <f>IF(SUM(F36:F45)=0,"",(SUM(F36:F45)))</f>
        <v/>
      </c>
      <c r="G46" s="472"/>
      <c r="H46" s="470"/>
      <c r="I46" s="470" t="str">
        <f>IF(SUM(I36:I45)=0,"",(SUM(I36:I45)))</f>
        <v/>
      </c>
      <c r="J46" s="473"/>
      <c r="K46" s="470" t="str">
        <f t="shared" si="0"/>
        <v/>
      </c>
      <c r="L46" s="471" t="str">
        <f>IF(SUM(L36:L45)=0,"",(SUM(L36:L45)))</f>
        <v/>
      </c>
      <c r="M46" s="472"/>
      <c r="N46" s="470" t="str">
        <f t="shared" si="4"/>
        <v/>
      </c>
      <c r="O46" s="470" t="str">
        <f>IF(SUM(O36:O45)=0,"",(SUM(O36:O45)))</f>
        <v/>
      </c>
      <c r="P46" s="472"/>
      <c r="Q46" s="470" t="str">
        <f t="shared" si="5"/>
        <v/>
      </c>
      <c r="R46" s="470" t="str">
        <f>IF(SUM(R36:R45)=0,"",(SUM(R36:R45)))</f>
        <v/>
      </c>
      <c r="S46" s="473"/>
      <c r="T46" s="470" t="str">
        <f t="shared" si="1"/>
        <v/>
      </c>
      <c r="U46" s="471" t="str">
        <f>IF(SUM(U36:U45)=0,"",(SUM(U36:U45)))</f>
        <v/>
      </c>
    </row>
    <row r="47" spans="1:24" s="79" customFormat="1" ht="18" customHeight="1" thickBot="1">
      <c r="A47" s="634" t="s">
        <v>85</v>
      </c>
      <c r="B47" s="639"/>
      <c r="C47" s="640"/>
      <c r="D47" s="490"/>
      <c r="E47" s="491" t="str">
        <f t="shared" si="2"/>
        <v/>
      </c>
      <c r="F47" s="492" t="str">
        <f>IF(F35="","",IF(F46="",F35,F35+F46))</f>
        <v/>
      </c>
      <c r="G47" s="490"/>
      <c r="H47" s="491" t="str">
        <f t="shared" si="3"/>
        <v/>
      </c>
      <c r="I47" s="491" t="str">
        <f>IF(I35="","",IF(I46="",I35,I35+I46))</f>
        <v/>
      </c>
      <c r="J47" s="493"/>
      <c r="K47" s="491" t="str">
        <f t="shared" si="0"/>
        <v/>
      </c>
      <c r="L47" s="492" t="str">
        <f>IF(L35="","",IF(L46="",L35,L35+L46))</f>
        <v/>
      </c>
      <c r="M47" s="490"/>
      <c r="N47" s="491" t="str">
        <f t="shared" si="4"/>
        <v/>
      </c>
      <c r="O47" s="491" t="str">
        <f>IF(O35="","",IF(O46="",O35,O35+O46))</f>
        <v/>
      </c>
      <c r="P47" s="490"/>
      <c r="Q47" s="491" t="str">
        <f t="shared" si="5"/>
        <v/>
      </c>
      <c r="R47" s="491" t="str">
        <f>IF(R35="","",IF(R46="",R35,R35+R46))</f>
        <v/>
      </c>
      <c r="S47" s="493"/>
      <c r="T47" s="491" t="str">
        <f t="shared" si="1"/>
        <v/>
      </c>
      <c r="U47" s="492" t="str">
        <f>IF(U35="","",IF(U46="",U35,U35+U46))</f>
        <v/>
      </c>
    </row>
    <row r="48" spans="1:24" s="79" customFormat="1" ht="18" customHeight="1">
      <c r="A48" s="644" t="s">
        <v>53</v>
      </c>
      <c r="B48" s="660" t="s">
        <v>54</v>
      </c>
      <c r="C48" s="661"/>
      <c r="D48" s="662" t="s">
        <v>49</v>
      </c>
      <c r="E48" s="665" t="s">
        <v>49</v>
      </c>
      <c r="F48" s="494"/>
      <c r="G48" s="662"/>
      <c r="H48" s="665"/>
      <c r="I48" s="495"/>
      <c r="J48" s="665"/>
      <c r="K48" s="665" t="s">
        <v>49</v>
      </c>
      <c r="L48" s="494"/>
      <c r="M48" s="662"/>
      <c r="N48" s="665"/>
      <c r="O48" s="495"/>
      <c r="P48" s="662"/>
      <c r="Q48" s="665"/>
      <c r="R48" s="495"/>
      <c r="S48" s="665"/>
      <c r="T48" s="665" t="s">
        <v>49</v>
      </c>
      <c r="U48" s="494" t="s">
        <v>49</v>
      </c>
    </row>
    <row r="49" spans="1:21" s="79" customFormat="1" ht="18" customHeight="1">
      <c r="A49" s="645"/>
      <c r="B49" s="974" t="s">
        <v>643</v>
      </c>
      <c r="C49" s="658"/>
      <c r="D49" s="663"/>
      <c r="E49" s="666"/>
      <c r="F49" s="480"/>
      <c r="G49" s="663"/>
      <c r="H49" s="666"/>
      <c r="I49" s="481"/>
      <c r="J49" s="666"/>
      <c r="K49" s="666"/>
      <c r="L49" s="480"/>
      <c r="M49" s="663"/>
      <c r="N49" s="666"/>
      <c r="O49" s="481"/>
      <c r="P49" s="663"/>
      <c r="Q49" s="666"/>
      <c r="R49" s="481"/>
      <c r="S49" s="666"/>
      <c r="T49" s="666"/>
      <c r="U49" s="480" t="s">
        <v>49</v>
      </c>
    </row>
    <row r="50" spans="1:21" s="79" customFormat="1" ht="18" customHeight="1">
      <c r="A50" s="645"/>
      <c r="B50" s="974" t="s">
        <v>55</v>
      </c>
      <c r="C50" s="658"/>
      <c r="D50" s="663"/>
      <c r="E50" s="666"/>
      <c r="F50" s="480"/>
      <c r="G50" s="663"/>
      <c r="H50" s="666"/>
      <c r="I50" s="481"/>
      <c r="J50" s="666"/>
      <c r="K50" s="666"/>
      <c r="L50" s="480"/>
      <c r="M50" s="663"/>
      <c r="N50" s="666"/>
      <c r="O50" s="481"/>
      <c r="P50" s="663"/>
      <c r="Q50" s="666"/>
      <c r="R50" s="481"/>
      <c r="S50" s="666"/>
      <c r="T50" s="666"/>
      <c r="U50" s="480" t="s">
        <v>49</v>
      </c>
    </row>
    <row r="51" spans="1:21" s="79" customFormat="1" ht="18" customHeight="1">
      <c r="A51" s="645"/>
      <c r="B51" s="974" t="s">
        <v>56</v>
      </c>
      <c r="C51" s="658"/>
      <c r="D51" s="663"/>
      <c r="E51" s="666"/>
      <c r="F51" s="480"/>
      <c r="G51" s="663"/>
      <c r="H51" s="666"/>
      <c r="I51" s="481"/>
      <c r="J51" s="666"/>
      <c r="K51" s="666"/>
      <c r="L51" s="480"/>
      <c r="M51" s="663"/>
      <c r="N51" s="666"/>
      <c r="O51" s="481"/>
      <c r="P51" s="663"/>
      <c r="Q51" s="666"/>
      <c r="R51" s="481"/>
      <c r="S51" s="666"/>
      <c r="T51" s="666"/>
      <c r="U51" s="480" t="s">
        <v>49</v>
      </c>
    </row>
    <row r="52" spans="1:21" s="79" customFormat="1" ht="18" customHeight="1">
      <c r="A52" s="645"/>
      <c r="B52" s="974" t="s">
        <v>141</v>
      </c>
      <c r="C52" s="658"/>
      <c r="D52" s="663"/>
      <c r="E52" s="666"/>
      <c r="F52" s="468"/>
      <c r="G52" s="663"/>
      <c r="H52" s="666"/>
      <c r="I52" s="481"/>
      <c r="J52" s="666"/>
      <c r="K52" s="666"/>
      <c r="L52" s="480"/>
      <c r="M52" s="663"/>
      <c r="N52" s="666"/>
      <c r="O52" s="481"/>
      <c r="P52" s="663"/>
      <c r="Q52" s="666"/>
      <c r="R52" s="481"/>
      <c r="S52" s="666"/>
      <c r="T52" s="666"/>
      <c r="U52" s="480" t="s">
        <v>49</v>
      </c>
    </row>
    <row r="53" spans="1:21" s="79" customFormat="1" ht="18" customHeight="1">
      <c r="A53" s="645"/>
      <c r="B53" s="974" t="s">
        <v>57</v>
      </c>
      <c r="C53" s="658"/>
      <c r="D53" s="663"/>
      <c r="E53" s="666"/>
      <c r="F53" s="468"/>
      <c r="G53" s="663"/>
      <c r="H53" s="666"/>
      <c r="I53" s="481"/>
      <c r="J53" s="666"/>
      <c r="K53" s="666"/>
      <c r="L53" s="480"/>
      <c r="M53" s="663"/>
      <c r="N53" s="666"/>
      <c r="O53" s="481"/>
      <c r="P53" s="663"/>
      <c r="Q53" s="666"/>
      <c r="R53" s="481"/>
      <c r="S53" s="666"/>
      <c r="T53" s="666"/>
      <c r="U53" s="480" t="s">
        <v>49</v>
      </c>
    </row>
    <row r="54" spans="1:21" s="79" customFormat="1" ht="18" customHeight="1">
      <c r="A54" s="645"/>
      <c r="B54" s="974" t="s">
        <v>58</v>
      </c>
      <c r="C54" s="658"/>
      <c r="D54" s="664"/>
      <c r="E54" s="667"/>
      <c r="F54" s="468"/>
      <c r="G54" s="664"/>
      <c r="H54" s="667"/>
      <c r="I54" s="485"/>
      <c r="J54" s="667"/>
      <c r="K54" s="667"/>
      <c r="L54" s="480"/>
      <c r="M54" s="664"/>
      <c r="N54" s="667"/>
      <c r="O54" s="485"/>
      <c r="P54" s="664"/>
      <c r="Q54" s="667"/>
      <c r="R54" s="485"/>
      <c r="S54" s="667"/>
      <c r="T54" s="667"/>
      <c r="U54" s="480" t="s">
        <v>49</v>
      </c>
    </row>
    <row r="55" spans="1:21" s="79" customFormat="1" ht="18" customHeight="1" thickBot="1">
      <c r="A55" s="659"/>
      <c r="B55" s="668" t="s">
        <v>82</v>
      </c>
      <c r="C55" s="669"/>
      <c r="D55" s="496" t="s">
        <v>47</v>
      </c>
      <c r="E55" s="497" t="s">
        <v>47</v>
      </c>
      <c r="F55" s="492" t="str">
        <f>IF(SUM(F48:F54)=0,"",SUM(F48:F54))</f>
        <v/>
      </c>
      <c r="G55" s="496" t="s">
        <v>60</v>
      </c>
      <c r="H55" s="497" t="s">
        <v>60</v>
      </c>
      <c r="I55" s="491" t="str">
        <f>IF(SUM(I48:I54)=0,"",SUM(I48:I54))</f>
        <v/>
      </c>
      <c r="J55" s="497" t="s">
        <v>60</v>
      </c>
      <c r="K55" s="497" t="s">
        <v>60</v>
      </c>
      <c r="L55" s="492" t="str">
        <f>IF(SUM(L48:L54)=0,"",SUM(L48:L54))</f>
        <v/>
      </c>
      <c r="M55" s="496" t="s">
        <v>60</v>
      </c>
      <c r="N55" s="497" t="s">
        <v>60</v>
      </c>
      <c r="O55" s="491" t="str">
        <f>IF(SUM(O48:O54)=0,"",SUM(O48:O54))</f>
        <v/>
      </c>
      <c r="P55" s="496" t="s">
        <v>60</v>
      </c>
      <c r="Q55" s="497" t="s">
        <v>60</v>
      </c>
      <c r="R55" s="491" t="str">
        <f>IF(SUM(R48:R54)=0,"",SUM(R48:R54))</f>
        <v/>
      </c>
      <c r="S55" s="497" t="s">
        <v>60</v>
      </c>
      <c r="T55" s="497" t="s">
        <v>60</v>
      </c>
      <c r="U55" s="492" t="str">
        <f>IF(SUM(U48:U54)=0,"",SUM(U48:U54))</f>
        <v/>
      </c>
    </row>
    <row r="56" spans="1:21">
      <c r="F56" s="395" t="str">
        <f>IF(F47=F55,"","↑【確認】「事業財源」の合計と「合計（総事業費）」が不一致")</f>
        <v/>
      </c>
    </row>
    <row r="57" spans="1:21">
      <c r="F57" s="395"/>
    </row>
    <row r="58" spans="1:21">
      <c r="A58" s="87" t="s">
        <v>61</v>
      </c>
    </row>
    <row r="59" spans="1:21">
      <c r="A59" s="87"/>
    </row>
    <row r="60" spans="1:21">
      <c r="A60" s="88" t="s">
        <v>123</v>
      </c>
      <c r="B60" s="400" t="s">
        <v>130</v>
      </c>
      <c r="C60" s="400"/>
      <c r="D60" s="400"/>
      <c r="E60" s="400"/>
      <c r="F60" s="400"/>
      <c r="G60" s="400"/>
      <c r="H60" s="400"/>
      <c r="I60" s="400"/>
      <c r="J60" s="400"/>
      <c r="K60" s="400"/>
      <c r="L60" s="400"/>
    </row>
    <row r="61" spans="1:21">
      <c r="A61" s="88"/>
      <c r="B61" s="400" t="s">
        <v>853</v>
      </c>
      <c r="C61" s="400"/>
      <c r="D61" s="400"/>
      <c r="E61" s="400"/>
      <c r="F61" s="400"/>
      <c r="G61" s="400"/>
      <c r="H61" s="400"/>
      <c r="I61" s="400"/>
      <c r="J61" s="400"/>
      <c r="K61" s="400"/>
      <c r="L61" s="400"/>
    </row>
    <row r="62" spans="1:21">
      <c r="A62" s="88" t="s">
        <v>124</v>
      </c>
      <c r="B62" s="400" t="s">
        <v>131</v>
      </c>
      <c r="C62" s="400"/>
      <c r="D62" s="400"/>
      <c r="E62" s="400"/>
      <c r="F62" s="400"/>
      <c r="G62" s="400"/>
      <c r="H62" s="400"/>
      <c r="I62" s="400"/>
      <c r="J62" s="400"/>
      <c r="K62" s="400"/>
      <c r="L62" s="400"/>
    </row>
    <row r="63" spans="1:21">
      <c r="A63" s="88"/>
      <c r="B63" s="400" t="s">
        <v>112</v>
      </c>
      <c r="C63" s="400"/>
      <c r="D63" s="400"/>
      <c r="E63" s="400"/>
      <c r="F63" s="400"/>
      <c r="G63" s="400"/>
      <c r="H63" s="400"/>
      <c r="I63" s="400"/>
      <c r="J63" s="400"/>
      <c r="K63" s="400"/>
      <c r="L63" s="400"/>
    </row>
    <row r="64" spans="1:21">
      <c r="A64" s="88" t="s">
        <v>113</v>
      </c>
      <c r="B64" s="400" t="s">
        <v>644</v>
      </c>
      <c r="C64" s="400"/>
      <c r="D64" s="400"/>
      <c r="E64" s="400"/>
      <c r="F64" s="400"/>
      <c r="G64" s="400"/>
      <c r="H64" s="400"/>
      <c r="I64" s="400"/>
      <c r="J64" s="400"/>
      <c r="K64" s="400"/>
      <c r="L64" s="400"/>
    </row>
    <row r="65" spans="1:12">
      <c r="A65" s="88" t="s">
        <v>125</v>
      </c>
      <c r="B65" s="400" t="s">
        <v>132</v>
      </c>
      <c r="C65" s="400"/>
      <c r="D65" s="400"/>
      <c r="E65" s="400"/>
      <c r="F65" s="400"/>
      <c r="G65" s="400"/>
      <c r="H65" s="400"/>
      <c r="I65" s="400"/>
      <c r="J65" s="400"/>
      <c r="K65" s="400"/>
      <c r="L65" s="400"/>
    </row>
    <row r="66" spans="1:12">
      <c r="A66" s="88"/>
      <c r="B66" s="400" t="s">
        <v>854</v>
      </c>
      <c r="C66" s="400"/>
      <c r="D66" s="400"/>
      <c r="E66" s="400"/>
      <c r="F66" s="400"/>
      <c r="G66" s="400"/>
      <c r="H66" s="400"/>
      <c r="I66" s="400"/>
      <c r="J66" s="400"/>
      <c r="K66" s="400"/>
      <c r="L66" s="400"/>
    </row>
    <row r="67" spans="1:12">
      <c r="A67" s="88"/>
      <c r="B67" s="400" t="s">
        <v>855</v>
      </c>
      <c r="C67" s="400"/>
      <c r="D67" s="400"/>
      <c r="E67" s="400"/>
      <c r="F67" s="400"/>
      <c r="G67" s="400"/>
      <c r="H67" s="400"/>
      <c r="I67" s="400"/>
      <c r="J67" s="400"/>
      <c r="K67" s="400"/>
      <c r="L67" s="400"/>
    </row>
    <row r="68" spans="1:12">
      <c r="A68" s="88"/>
      <c r="B68" s="400"/>
      <c r="C68" s="400"/>
      <c r="D68" s="400"/>
      <c r="E68" s="400"/>
      <c r="F68" s="400"/>
      <c r="G68" s="400"/>
      <c r="H68" s="400"/>
      <c r="I68" s="400"/>
      <c r="J68" s="400"/>
      <c r="K68" s="400"/>
      <c r="L68" s="400"/>
    </row>
    <row r="69" spans="1:12">
      <c r="A69" s="88" t="s">
        <v>126</v>
      </c>
      <c r="B69" s="400" t="s">
        <v>856</v>
      </c>
      <c r="C69" s="400"/>
      <c r="D69" s="400"/>
      <c r="E69" s="400"/>
      <c r="F69" s="400"/>
      <c r="G69" s="400"/>
      <c r="H69" s="400"/>
      <c r="I69" s="400"/>
      <c r="J69" s="400"/>
      <c r="K69" s="400"/>
      <c r="L69" s="400"/>
    </row>
    <row r="70" spans="1:12">
      <c r="A70" s="88"/>
      <c r="B70" s="400"/>
      <c r="C70" s="400"/>
      <c r="D70" s="400"/>
      <c r="E70" s="400"/>
      <c r="F70" s="400"/>
      <c r="G70" s="400"/>
      <c r="H70" s="400"/>
      <c r="I70" s="400"/>
      <c r="J70" s="400"/>
      <c r="K70" s="400"/>
      <c r="L70" s="400"/>
    </row>
    <row r="71" spans="1:12">
      <c r="A71" s="88" t="s">
        <v>127</v>
      </c>
      <c r="B71" s="400" t="s">
        <v>116</v>
      </c>
      <c r="C71" s="400"/>
      <c r="D71" s="400"/>
      <c r="E71" s="400"/>
      <c r="F71" s="400"/>
      <c r="G71" s="400"/>
      <c r="H71" s="400"/>
      <c r="I71" s="400"/>
      <c r="J71" s="400"/>
      <c r="K71" s="400"/>
      <c r="L71" s="400"/>
    </row>
    <row r="72" spans="1:12">
      <c r="A72" s="88" t="s">
        <v>117</v>
      </c>
      <c r="B72" s="400" t="s">
        <v>118</v>
      </c>
      <c r="C72" s="400"/>
      <c r="D72" s="400"/>
      <c r="E72" s="400"/>
      <c r="F72" s="400"/>
      <c r="G72" s="400"/>
      <c r="H72" s="400"/>
      <c r="I72" s="400"/>
      <c r="J72" s="400"/>
      <c r="K72" s="400"/>
      <c r="L72" s="400"/>
    </row>
    <row r="73" spans="1:12">
      <c r="A73" s="88" t="s">
        <v>117</v>
      </c>
      <c r="B73" s="400" t="s">
        <v>138</v>
      </c>
      <c r="C73" s="400"/>
      <c r="D73" s="400"/>
      <c r="E73" s="400"/>
      <c r="F73" s="400"/>
      <c r="G73" s="400"/>
      <c r="H73" s="400"/>
      <c r="I73" s="400"/>
      <c r="J73" s="400"/>
      <c r="K73" s="400"/>
      <c r="L73" s="400"/>
    </row>
    <row r="74" spans="1:12">
      <c r="A74" s="88" t="s">
        <v>119</v>
      </c>
      <c r="B74" s="401" t="s">
        <v>645</v>
      </c>
      <c r="C74" s="401"/>
      <c r="D74" s="400"/>
      <c r="E74" s="400"/>
      <c r="F74" s="400"/>
      <c r="G74" s="400"/>
      <c r="H74" s="400"/>
      <c r="I74" s="400"/>
      <c r="J74" s="400"/>
      <c r="K74" s="400"/>
      <c r="L74" s="400"/>
    </row>
    <row r="75" spans="1:12">
      <c r="A75" s="88" t="s">
        <v>120</v>
      </c>
      <c r="B75" s="401" t="s">
        <v>139</v>
      </c>
      <c r="C75" s="401"/>
      <c r="D75" s="400"/>
      <c r="E75" s="400"/>
      <c r="F75" s="400"/>
      <c r="G75" s="400"/>
      <c r="H75" s="400"/>
      <c r="I75" s="400"/>
      <c r="J75" s="400"/>
      <c r="K75" s="400"/>
      <c r="L75" s="400"/>
    </row>
    <row r="76" spans="1:12">
      <c r="A76" s="88" t="s">
        <v>117</v>
      </c>
      <c r="B76" s="401" t="s">
        <v>140</v>
      </c>
      <c r="C76" s="401"/>
      <c r="D76" s="400"/>
      <c r="E76" s="400"/>
      <c r="F76" s="400"/>
      <c r="G76" s="400"/>
      <c r="H76" s="400"/>
      <c r="I76" s="400"/>
      <c r="J76" s="400"/>
      <c r="K76" s="400"/>
      <c r="L76" s="400"/>
    </row>
    <row r="77" spans="1:12">
      <c r="A77" s="88" t="s">
        <v>117</v>
      </c>
      <c r="B77" s="401" t="s">
        <v>646</v>
      </c>
      <c r="C77" s="401"/>
      <c r="D77" s="400"/>
      <c r="E77" s="400"/>
      <c r="F77" s="400"/>
      <c r="G77" s="400"/>
      <c r="H77" s="400"/>
      <c r="I77" s="400"/>
      <c r="J77" s="400"/>
      <c r="K77" s="400"/>
      <c r="L77" s="400"/>
    </row>
    <row r="78" spans="1:12">
      <c r="A78" s="88" t="s">
        <v>128</v>
      </c>
      <c r="B78" s="400" t="s">
        <v>121</v>
      </c>
      <c r="C78" s="400"/>
      <c r="D78" s="400"/>
      <c r="E78" s="400"/>
      <c r="F78" s="400"/>
      <c r="G78" s="400"/>
      <c r="H78" s="400"/>
      <c r="I78" s="400"/>
      <c r="J78" s="400"/>
      <c r="K78" s="400"/>
      <c r="L78" s="400"/>
    </row>
    <row r="79" spans="1:12">
      <c r="A79" s="88" t="s">
        <v>129</v>
      </c>
      <c r="B79" s="400" t="s">
        <v>122</v>
      </c>
      <c r="C79" s="400"/>
      <c r="D79" s="400"/>
      <c r="E79" s="400"/>
      <c r="F79" s="400"/>
      <c r="G79" s="400"/>
      <c r="H79" s="400"/>
      <c r="I79" s="400"/>
      <c r="J79" s="400"/>
      <c r="K79" s="400"/>
      <c r="L79" s="400"/>
    </row>
    <row r="80" spans="1:12">
      <c r="A80" s="89"/>
      <c r="B80" s="400" t="s">
        <v>114</v>
      </c>
      <c r="C80" s="400"/>
      <c r="D80" s="400"/>
      <c r="E80" s="400"/>
      <c r="F80" s="400"/>
      <c r="G80" s="400"/>
      <c r="H80" s="400"/>
      <c r="I80" s="400"/>
      <c r="J80" s="400"/>
      <c r="K80" s="400"/>
      <c r="L80" s="400"/>
    </row>
    <row r="81" spans="1:1">
      <c r="A81" s="89"/>
    </row>
  </sheetData>
  <mergeCells count="49">
    <mergeCell ref="P48:P54"/>
    <mergeCell ref="Q48:Q54"/>
    <mergeCell ref="S48:S54"/>
    <mergeCell ref="T48:T54"/>
    <mergeCell ref="B49:C49"/>
    <mergeCell ref="B50:C50"/>
    <mergeCell ref="B51:C51"/>
    <mergeCell ref="B52:C52"/>
    <mergeCell ref="B53:C53"/>
    <mergeCell ref="B54:C54"/>
    <mergeCell ref="G48:G54"/>
    <mergeCell ref="H48:H54"/>
    <mergeCell ref="J48:J54"/>
    <mergeCell ref="K48:K54"/>
    <mergeCell ref="M48:M54"/>
    <mergeCell ref="N48:N54"/>
    <mergeCell ref="E48:E54"/>
    <mergeCell ref="B55:C55"/>
    <mergeCell ref="A10:A35"/>
    <mergeCell ref="B10:B28"/>
    <mergeCell ref="B29:B34"/>
    <mergeCell ref="B46:C46"/>
    <mergeCell ref="A47:C47"/>
    <mergeCell ref="A48:A55"/>
    <mergeCell ref="B48:C48"/>
    <mergeCell ref="D48:D54"/>
    <mergeCell ref="V32:X33"/>
    <mergeCell ref="B35:C35"/>
    <mergeCell ref="A36:A46"/>
    <mergeCell ref="B36:C36"/>
    <mergeCell ref="B37:C37"/>
    <mergeCell ref="B41:C41"/>
    <mergeCell ref="B42:C42"/>
    <mergeCell ref="M7:U7"/>
    <mergeCell ref="D8:D9"/>
    <mergeCell ref="E8:E9"/>
    <mergeCell ref="F8:F9"/>
    <mergeCell ref="G8:H8"/>
    <mergeCell ref="J8:K8"/>
    <mergeCell ref="M8:N8"/>
    <mergeCell ref="P8:Q8"/>
    <mergeCell ref="S8:T8"/>
    <mergeCell ref="D2:H3"/>
    <mergeCell ref="A5:B5"/>
    <mergeCell ref="E5:I5"/>
    <mergeCell ref="A7:A9"/>
    <mergeCell ref="B7:C9"/>
    <mergeCell ref="D7:F7"/>
    <mergeCell ref="G7:L7"/>
  </mergeCells>
  <phoneticPr fontId="5"/>
  <dataValidations count="3">
    <dataValidation type="list" allowBlank="1" showInputMessage="1" showErrorMessage="1" sqref="C13">
      <formula1>"　（新築）,（移転新築）,　（増築）,　（改築）"</formula1>
    </dataValidation>
    <dataValidation type="list" showInputMessage="1" showErrorMessage="1" sqref="C12">
      <formula1>" &lt;建築工事&gt;, &lt;改修工事&gt;"</formula1>
    </dataValidation>
    <dataValidation showInputMessage="1" showErrorMessage="1" sqref="C19"/>
  </dataValidations>
  <printOptions horizontalCentered="1"/>
  <pageMargins left="0.51181102362204722" right="0.51181102362204722" top="0.74803149606299213" bottom="0.74803149606299213" header="0.31496062992125984" footer="0.31496062992125984"/>
  <pageSetup paperSize="9" scale="63" orientation="portrait" r:id="rId1"/>
  <headerFooter>
    <oddFooter>&amp;P / &amp;N ページ</oddFooter>
  </headerFooter>
  <colBreaks count="1" manualBreakCount="1">
    <brk id="21" max="1048575" man="1"/>
  </colBreaks>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H40"/>
  <sheetViews>
    <sheetView zoomScaleNormal="100" workbookViewId="0">
      <selection activeCell="C31" sqref="C31:C35"/>
    </sheetView>
  </sheetViews>
  <sheetFormatPr defaultColWidth="9" defaultRowHeight="18.75" customHeight="1"/>
  <cols>
    <col min="1" max="1" width="3.625" style="547" customWidth="1"/>
    <col min="2" max="2" width="4.625" style="547" customWidth="1"/>
    <col min="3" max="3" width="26.75" style="547" customWidth="1"/>
    <col min="4" max="6" width="15.125" style="547" customWidth="1"/>
    <col min="7" max="7" width="15.625" style="547" customWidth="1"/>
    <col min="8" max="8" width="3.625" style="547" customWidth="1"/>
    <col min="9" max="16384" width="9" style="547"/>
  </cols>
  <sheetData>
    <row r="1" spans="2:7" ht="48" customHeight="1">
      <c r="B1" s="977" t="s">
        <v>754</v>
      </c>
      <c r="C1" s="977"/>
      <c r="D1" s="977"/>
      <c r="E1" s="977"/>
      <c r="F1" s="977"/>
      <c r="G1" s="977"/>
    </row>
    <row r="2" spans="2:7" ht="18.75" customHeight="1">
      <c r="B2" s="985"/>
      <c r="C2" s="982" t="s">
        <v>744</v>
      </c>
      <c r="D2" s="548" t="s">
        <v>745</v>
      </c>
      <c r="E2" s="548"/>
      <c r="F2" s="548"/>
      <c r="G2" s="548"/>
    </row>
    <row r="3" spans="2:7" ht="18.75" customHeight="1">
      <c r="B3" s="986"/>
      <c r="C3" s="983"/>
      <c r="D3" s="988" t="s">
        <v>742</v>
      </c>
      <c r="E3" s="989"/>
      <c r="F3" s="982" t="s">
        <v>741</v>
      </c>
      <c r="G3" s="982" t="s">
        <v>743</v>
      </c>
    </row>
    <row r="4" spans="2:7" ht="40.5">
      <c r="B4" s="987"/>
      <c r="C4" s="984"/>
      <c r="D4" s="580" t="s">
        <v>804</v>
      </c>
      <c r="E4" s="553" t="s">
        <v>748</v>
      </c>
      <c r="F4" s="984"/>
      <c r="G4" s="984"/>
    </row>
    <row r="5" spans="2:7" ht="18.75" customHeight="1">
      <c r="B5" s="978" t="s">
        <v>749</v>
      </c>
      <c r="C5" s="549"/>
      <c r="D5" s="551"/>
      <c r="E5" s="551"/>
      <c r="F5" s="551"/>
      <c r="G5" s="552">
        <f t="shared" ref="G5:G35" si="0">SUM(D5:F5)</f>
        <v>0</v>
      </c>
    </row>
    <row r="6" spans="2:7" ht="18.75" customHeight="1">
      <c r="B6" s="979"/>
      <c r="C6" s="549"/>
      <c r="D6" s="551"/>
      <c r="E6" s="551"/>
      <c r="F6" s="551"/>
      <c r="G6" s="552">
        <f t="shared" si="0"/>
        <v>0</v>
      </c>
    </row>
    <row r="7" spans="2:7" ht="18.75" customHeight="1">
      <c r="B7" s="979"/>
      <c r="C7" s="549"/>
      <c r="D7" s="551"/>
      <c r="E7" s="551"/>
      <c r="F7" s="572"/>
      <c r="G7" s="552">
        <f t="shared" si="0"/>
        <v>0</v>
      </c>
    </row>
    <row r="8" spans="2:7" ht="18.75" customHeight="1">
      <c r="B8" s="979"/>
      <c r="C8" s="549"/>
      <c r="D8" s="551"/>
      <c r="E8" s="551"/>
      <c r="F8" s="551"/>
      <c r="G8" s="552">
        <f t="shared" si="0"/>
        <v>0</v>
      </c>
    </row>
    <row r="9" spans="2:7" ht="18.75" customHeight="1">
      <c r="B9" s="979"/>
      <c r="C9" s="549"/>
      <c r="D9" s="551"/>
      <c r="E9" s="551"/>
      <c r="F9" s="551"/>
      <c r="G9" s="552">
        <f t="shared" si="0"/>
        <v>0</v>
      </c>
    </row>
    <row r="10" spans="2:7" ht="18.75" customHeight="1">
      <c r="B10" s="979"/>
      <c r="C10" s="549"/>
      <c r="D10" s="551"/>
      <c r="E10" s="551"/>
      <c r="F10" s="551"/>
      <c r="G10" s="552">
        <f t="shared" si="0"/>
        <v>0</v>
      </c>
    </row>
    <row r="11" spans="2:7" ht="18.75" customHeight="1">
      <c r="B11" s="979"/>
      <c r="C11" s="549"/>
      <c r="D11" s="551"/>
      <c r="E11" s="551"/>
      <c r="F11" s="551"/>
      <c r="G11" s="552">
        <f t="shared" si="0"/>
        <v>0</v>
      </c>
    </row>
    <row r="12" spans="2:7" ht="18.75" customHeight="1">
      <c r="B12" s="979"/>
      <c r="C12" s="549"/>
      <c r="D12" s="551"/>
      <c r="E12" s="551"/>
      <c r="F12" s="551"/>
      <c r="G12" s="552">
        <f t="shared" si="0"/>
        <v>0</v>
      </c>
    </row>
    <row r="13" spans="2:7" ht="18.75" customHeight="1">
      <c r="B13" s="979"/>
      <c r="C13" s="549"/>
      <c r="D13" s="551"/>
      <c r="E13" s="551"/>
      <c r="F13" s="551"/>
      <c r="G13" s="552">
        <f t="shared" si="0"/>
        <v>0</v>
      </c>
    </row>
    <row r="14" spans="2:7" ht="18.75" customHeight="1">
      <c r="B14" s="979"/>
      <c r="C14" s="549"/>
      <c r="D14" s="551"/>
      <c r="E14" s="551"/>
      <c r="F14" s="551"/>
      <c r="G14" s="552">
        <f t="shared" si="0"/>
        <v>0</v>
      </c>
    </row>
    <row r="15" spans="2:7" ht="18.75" customHeight="1">
      <c r="B15" s="979"/>
      <c r="C15" s="549"/>
      <c r="D15" s="551"/>
      <c r="E15" s="551"/>
      <c r="F15" s="551"/>
      <c r="G15" s="552">
        <f t="shared" si="0"/>
        <v>0</v>
      </c>
    </row>
    <row r="16" spans="2:7" ht="18.75" customHeight="1">
      <c r="B16" s="979"/>
      <c r="C16" s="549"/>
      <c r="D16" s="551"/>
      <c r="E16" s="551"/>
      <c r="F16" s="551"/>
      <c r="G16" s="552">
        <f t="shared" si="0"/>
        <v>0</v>
      </c>
    </row>
    <row r="17" spans="2:8" ht="18.75" customHeight="1">
      <c r="B17" s="979"/>
      <c r="C17" s="549"/>
      <c r="D17" s="551"/>
      <c r="E17" s="551"/>
      <c r="F17" s="551"/>
      <c r="G17" s="552">
        <f t="shared" si="0"/>
        <v>0</v>
      </c>
    </row>
    <row r="18" spans="2:8" ht="18.75" customHeight="1">
      <c r="B18" s="979"/>
      <c r="C18" s="549"/>
      <c r="D18" s="551"/>
      <c r="E18" s="551"/>
      <c r="F18" s="551"/>
      <c r="G18" s="552">
        <f t="shared" si="0"/>
        <v>0</v>
      </c>
    </row>
    <row r="19" spans="2:8" ht="18.75" customHeight="1">
      <c r="B19" s="979"/>
      <c r="C19" s="549"/>
      <c r="D19" s="551"/>
      <c r="E19" s="551"/>
      <c r="F19" s="551"/>
      <c r="G19" s="552">
        <f t="shared" si="0"/>
        <v>0</v>
      </c>
    </row>
    <row r="20" spans="2:8" ht="18.75" customHeight="1">
      <c r="B20" s="979"/>
      <c r="C20" s="549"/>
      <c r="D20" s="551"/>
      <c r="E20" s="551"/>
      <c r="F20" s="551"/>
      <c r="G20" s="552">
        <f t="shared" si="0"/>
        <v>0</v>
      </c>
    </row>
    <row r="21" spans="2:8" ht="18.75" customHeight="1">
      <c r="B21" s="979"/>
      <c r="C21" s="549"/>
      <c r="D21" s="551"/>
      <c r="E21" s="551"/>
      <c r="F21" s="551"/>
      <c r="G21" s="552">
        <f t="shared" si="0"/>
        <v>0</v>
      </c>
    </row>
    <row r="22" spans="2:8" ht="18.75" customHeight="1">
      <c r="B22" s="979"/>
      <c r="C22" s="549"/>
      <c r="D22" s="551"/>
      <c r="E22" s="551"/>
      <c r="F22" s="551"/>
      <c r="G22" s="552">
        <f t="shared" si="0"/>
        <v>0</v>
      </c>
    </row>
    <row r="23" spans="2:8" ht="18.75" customHeight="1">
      <c r="B23" s="979"/>
      <c r="C23" s="549"/>
      <c r="D23" s="551"/>
      <c r="E23" s="551"/>
      <c r="F23" s="551"/>
      <c r="G23" s="552">
        <f t="shared" si="0"/>
        <v>0</v>
      </c>
    </row>
    <row r="24" spans="2:8" ht="18.75" customHeight="1">
      <c r="B24" s="979"/>
      <c r="C24" s="549"/>
      <c r="D24" s="551"/>
      <c r="E24" s="551"/>
      <c r="F24" s="551"/>
      <c r="G24" s="552">
        <f t="shared" si="0"/>
        <v>0</v>
      </c>
    </row>
    <row r="25" spans="2:8" ht="18.75" customHeight="1">
      <c r="B25" s="979"/>
      <c r="C25" s="549"/>
      <c r="D25" s="551"/>
      <c r="E25" s="551"/>
      <c r="F25" s="551"/>
      <c r="G25" s="552">
        <f t="shared" si="0"/>
        <v>0</v>
      </c>
    </row>
    <row r="26" spans="2:8" ht="18.75" customHeight="1">
      <c r="B26" s="979"/>
      <c r="C26" s="549"/>
      <c r="D26" s="551"/>
      <c r="E26" s="551"/>
      <c r="F26" s="551"/>
      <c r="G26" s="552">
        <f t="shared" si="0"/>
        <v>0</v>
      </c>
    </row>
    <row r="27" spans="2:8" ht="18.75" customHeight="1">
      <c r="B27" s="979"/>
      <c r="C27" s="549"/>
      <c r="D27" s="551"/>
      <c r="E27" s="551"/>
      <c r="F27" s="551"/>
      <c r="G27" s="552">
        <f t="shared" si="0"/>
        <v>0</v>
      </c>
    </row>
    <row r="28" spans="2:8" ht="18.75" customHeight="1">
      <c r="B28" s="979"/>
      <c r="C28" s="549"/>
      <c r="D28" s="551"/>
      <c r="E28" s="551"/>
      <c r="F28" s="551"/>
      <c r="G28" s="552">
        <f t="shared" si="0"/>
        <v>0</v>
      </c>
    </row>
    <row r="29" spans="2:8" ht="18.75" customHeight="1" thickBot="1">
      <c r="B29" s="979"/>
      <c r="C29" s="549"/>
      <c r="D29" s="551"/>
      <c r="E29" s="551"/>
      <c r="F29" s="551"/>
      <c r="G29" s="552">
        <f t="shared" si="0"/>
        <v>0</v>
      </c>
    </row>
    <row r="30" spans="2:8" ht="24.95" customHeight="1" thickBot="1">
      <c r="B30" s="980"/>
      <c r="C30" s="559" t="s">
        <v>751</v>
      </c>
      <c r="D30" s="560">
        <f>SUM(D5:D29)</f>
        <v>0</v>
      </c>
      <c r="E30" s="560">
        <f>SUM(E5:E29)</f>
        <v>0</v>
      </c>
      <c r="F30" s="560">
        <f>SUM(F5:F29)</f>
        <v>0</v>
      </c>
      <c r="G30" s="561">
        <f>SUM(D30:F30)</f>
        <v>0</v>
      </c>
      <c r="H30" s="167"/>
    </row>
    <row r="31" spans="2:8" ht="18.75" customHeight="1">
      <c r="B31" s="978" t="s">
        <v>750</v>
      </c>
      <c r="C31" s="556"/>
      <c r="D31" s="571"/>
      <c r="E31" s="571"/>
      <c r="F31" s="557"/>
      <c r="G31" s="558">
        <f t="shared" si="0"/>
        <v>0</v>
      </c>
    </row>
    <row r="32" spans="2:8" ht="18.75" customHeight="1">
      <c r="B32" s="979"/>
      <c r="C32" s="549"/>
      <c r="D32" s="551"/>
      <c r="E32" s="551"/>
      <c r="F32" s="551"/>
      <c r="G32" s="558">
        <f t="shared" si="0"/>
        <v>0</v>
      </c>
    </row>
    <row r="33" spans="2:8" ht="18.75" customHeight="1">
      <c r="B33" s="979"/>
      <c r="C33" s="549"/>
      <c r="D33" s="551"/>
      <c r="E33" s="551"/>
      <c r="F33" s="551"/>
      <c r="G33" s="558">
        <f t="shared" si="0"/>
        <v>0</v>
      </c>
    </row>
    <row r="34" spans="2:8" ht="18.75" customHeight="1">
      <c r="B34" s="979"/>
      <c r="C34" s="549"/>
      <c r="D34" s="551"/>
      <c r="E34" s="551"/>
      <c r="F34" s="551"/>
      <c r="G34" s="558">
        <f t="shared" si="0"/>
        <v>0</v>
      </c>
    </row>
    <row r="35" spans="2:8" ht="18.75" customHeight="1" thickBot="1">
      <c r="B35" s="979"/>
      <c r="C35" s="554"/>
      <c r="D35" s="570"/>
      <c r="E35" s="570"/>
      <c r="F35" s="555"/>
      <c r="G35" s="558">
        <f t="shared" si="0"/>
        <v>0</v>
      </c>
    </row>
    <row r="36" spans="2:8" ht="24.95" customHeight="1" thickBot="1">
      <c r="B36" s="981"/>
      <c r="C36" s="562" t="s">
        <v>752</v>
      </c>
      <c r="D36" s="573"/>
      <c r="E36" s="573"/>
      <c r="F36" s="560">
        <f>SUM(F31:F35)</f>
        <v>0</v>
      </c>
      <c r="G36" s="561">
        <f>SUM(D36:F36)</f>
        <v>0</v>
      </c>
    </row>
    <row r="37" spans="2:8" ht="33.75" customHeight="1" thickBot="1">
      <c r="B37" s="975" t="s">
        <v>753</v>
      </c>
      <c r="C37" s="976"/>
      <c r="D37" s="560">
        <f>D30+D36</f>
        <v>0</v>
      </c>
      <c r="E37" s="560">
        <f>E30+E36</f>
        <v>0</v>
      </c>
      <c r="F37" s="560">
        <f>F30+F36</f>
        <v>0</v>
      </c>
      <c r="G37" s="561">
        <f>SUM(D37:F37)</f>
        <v>0</v>
      </c>
      <c r="H37" s="167"/>
    </row>
    <row r="38" spans="2:8" ht="6" customHeight="1">
      <c r="G38" s="550"/>
    </row>
    <row r="39" spans="2:8" ht="18.75" customHeight="1">
      <c r="B39" s="927" t="s">
        <v>755</v>
      </c>
      <c r="C39" s="927"/>
      <c r="D39" s="927"/>
      <c r="E39" s="927"/>
      <c r="F39" s="927"/>
      <c r="G39" s="927"/>
    </row>
    <row r="40" spans="2:8" ht="18.75" customHeight="1">
      <c r="B40" s="927"/>
      <c r="C40" s="927"/>
      <c r="D40" s="927"/>
      <c r="E40" s="927"/>
      <c r="F40" s="927"/>
      <c r="G40" s="927"/>
    </row>
  </sheetData>
  <mergeCells count="10">
    <mergeCell ref="B37:C37"/>
    <mergeCell ref="B39:G40"/>
    <mergeCell ref="B1:G1"/>
    <mergeCell ref="B5:B30"/>
    <mergeCell ref="B31:B36"/>
    <mergeCell ref="C2:C4"/>
    <mergeCell ref="F3:F4"/>
    <mergeCell ref="G3:G4"/>
    <mergeCell ref="B2:B4"/>
    <mergeCell ref="D3:E3"/>
  </mergeCells>
  <phoneticPr fontId="5"/>
  <printOptions horizontalCentered="1"/>
  <pageMargins left="0.78740157480314965" right="0.59055118110236227" top="0.78740157480314965" bottom="0" header="0" footer="0"/>
  <pageSetup paperSize="9" scale="89" fitToHeight="0" orientation="portrait" cellComments="asDisplayed"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41"/>
  <sheetViews>
    <sheetView showGridLines="0" view="pageBreakPreview" topLeftCell="A22" zoomScale="40" zoomScaleNormal="75" zoomScaleSheetLayoutView="40" zoomScalePageLayoutView="70" workbookViewId="0">
      <selection activeCell="AT37" sqref="AT37"/>
    </sheetView>
  </sheetViews>
  <sheetFormatPr defaultColWidth="7.125" defaultRowHeight="20.100000000000001" customHeight="1"/>
  <cols>
    <col min="1" max="68" width="7.125" style="136"/>
    <col min="69" max="69" width="7.125" style="136" customWidth="1"/>
    <col min="70" max="324" width="7.125" style="136"/>
    <col min="325" max="325" width="7.125" style="136" customWidth="1"/>
    <col min="326" max="580" width="7.125" style="136"/>
    <col min="581" max="581" width="7.125" style="136" customWidth="1"/>
    <col min="582" max="836" width="7.125" style="136"/>
    <col min="837" max="837" width="7.125" style="136" customWidth="1"/>
    <col min="838" max="1092" width="7.125" style="136"/>
    <col min="1093" max="1093" width="7.125" style="136" customWidth="1"/>
    <col min="1094" max="1348" width="7.125" style="136"/>
    <col min="1349" max="1349" width="7.125" style="136" customWidth="1"/>
    <col min="1350" max="1604" width="7.125" style="136"/>
    <col min="1605" max="1605" width="7.125" style="136" customWidth="1"/>
    <col min="1606" max="1860" width="7.125" style="136"/>
    <col min="1861" max="1861" width="7.125" style="136" customWidth="1"/>
    <col min="1862" max="2116" width="7.125" style="136"/>
    <col min="2117" max="2117" width="7.125" style="136" customWidth="1"/>
    <col min="2118" max="2372" width="7.125" style="136"/>
    <col min="2373" max="2373" width="7.125" style="136" customWidth="1"/>
    <col min="2374" max="2628" width="7.125" style="136"/>
    <col min="2629" max="2629" width="7.125" style="136" customWidth="1"/>
    <col min="2630" max="2884" width="7.125" style="136"/>
    <col min="2885" max="2885" width="7.125" style="136" customWidth="1"/>
    <col min="2886" max="3140" width="7.125" style="136"/>
    <col min="3141" max="3141" width="7.125" style="136" customWidth="1"/>
    <col min="3142" max="3396" width="7.125" style="136"/>
    <col min="3397" max="3397" width="7.125" style="136" customWidth="1"/>
    <col min="3398" max="3652" width="7.125" style="136"/>
    <col min="3653" max="3653" width="7.125" style="136" customWidth="1"/>
    <col min="3654" max="3908" width="7.125" style="136"/>
    <col min="3909" max="3909" width="7.125" style="136" customWidth="1"/>
    <col min="3910" max="4164" width="7.125" style="136"/>
    <col min="4165" max="4165" width="7.125" style="136" customWidth="1"/>
    <col min="4166" max="4420" width="7.125" style="136"/>
    <col min="4421" max="4421" width="7.125" style="136" customWidth="1"/>
    <col min="4422" max="4676" width="7.125" style="136"/>
    <col min="4677" max="4677" width="7.125" style="136" customWidth="1"/>
    <col min="4678" max="4932" width="7.125" style="136"/>
    <col min="4933" max="4933" width="7.125" style="136" customWidth="1"/>
    <col min="4934" max="5188" width="7.125" style="136"/>
    <col min="5189" max="5189" width="7.125" style="136" customWidth="1"/>
    <col min="5190" max="5444" width="7.125" style="136"/>
    <col min="5445" max="5445" width="7.125" style="136" customWidth="1"/>
    <col min="5446" max="5700" width="7.125" style="136"/>
    <col min="5701" max="5701" width="7.125" style="136" customWidth="1"/>
    <col min="5702" max="5956" width="7.125" style="136"/>
    <col min="5957" max="5957" width="7.125" style="136" customWidth="1"/>
    <col min="5958" max="6212" width="7.125" style="136"/>
    <col min="6213" max="6213" width="7.125" style="136" customWidth="1"/>
    <col min="6214" max="6468" width="7.125" style="136"/>
    <col min="6469" max="6469" width="7.125" style="136" customWidth="1"/>
    <col min="6470" max="6724" width="7.125" style="136"/>
    <col min="6725" max="6725" width="7.125" style="136" customWidth="1"/>
    <col min="6726" max="6980" width="7.125" style="136"/>
    <col min="6981" max="6981" width="7.125" style="136" customWidth="1"/>
    <col min="6982" max="7236" width="7.125" style="136"/>
    <col min="7237" max="7237" width="7.125" style="136" customWidth="1"/>
    <col min="7238" max="7492" width="7.125" style="136"/>
    <col min="7493" max="7493" width="7.125" style="136" customWidth="1"/>
    <col min="7494" max="7748" width="7.125" style="136"/>
    <col min="7749" max="7749" width="7.125" style="136" customWidth="1"/>
    <col min="7750" max="8004" width="7.125" style="136"/>
    <col min="8005" max="8005" width="7.125" style="136" customWidth="1"/>
    <col min="8006" max="8260" width="7.125" style="136"/>
    <col min="8261" max="8261" width="7.125" style="136" customWidth="1"/>
    <col min="8262" max="8516" width="7.125" style="136"/>
    <col min="8517" max="8517" width="7.125" style="136" customWidth="1"/>
    <col min="8518" max="8772" width="7.125" style="136"/>
    <col min="8773" max="8773" width="7.125" style="136" customWidth="1"/>
    <col min="8774" max="9028" width="7.125" style="136"/>
    <col min="9029" max="9029" width="7.125" style="136" customWidth="1"/>
    <col min="9030" max="9284" width="7.125" style="136"/>
    <col min="9285" max="9285" width="7.125" style="136" customWidth="1"/>
    <col min="9286" max="9540" width="7.125" style="136"/>
    <col min="9541" max="9541" width="7.125" style="136" customWidth="1"/>
    <col min="9542" max="9796" width="7.125" style="136"/>
    <col min="9797" max="9797" width="7.125" style="136" customWidth="1"/>
    <col min="9798" max="10052" width="7.125" style="136"/>
    <col min="10053" max="10053" width="7.125" style="136" customWidth="1"/>
    <col min="10054" max="10308" width="7.125" style="136"/>
    <col min="10309" max="10309" width="7.125" style="136" customWidth="1"/>
    <col min="10310" max="10564" width="7.125" style="136"/>
    <col min="10565" max="10565" width="7.125" style="136" customWidth="1"/>
    <col min="10566" max="10820" width="7.125" style="136"/>
    <col min="10821" max="10821" width="7.125" style="136" customWidth="1"/>
    <col min="10822" max="11076" width="7.125" style="136"/>
    <col min="11077" max="11077" width="7.125" style="136" customWidth="1"/>
    <col min="11078" max="11332" width="7.125" style="136"/>
    <col min="11333" max="11333" width="7.125" style="136" customWidth="1"/>
    <col min="11334" max="11588" width="7.125" style="136"/>
    <col min="11589" max="11589" width="7.125" style="136" customWidth="1"/>
    <col min="11590" max="11844" width="7.125" style="136"/>
    <col min="11845" max="11845" width="7.125" style="136" customWidth="1"/>
    <col min="11846" max="12100" width="7.125" style="136"/>
    <col min="12101" max="12101" width="7.125" style="136" customWidth="1"/>
    <col min="12102" max="12356" width="7.125" style="136"/>
    <col min="12357" max="12357" width="7.125" style="136" customWidth="1"/>
    <col min="12358" max="12612" width="7.125" style="136"/>
    <col min="12613" max="12613" width="7.125" style="136" customWidth="1"/>
    <col min="12614" max="12868" width="7.125" style="136"/>
    <col min="12869" max="12869" width="7.125" style="136" customWidth="1"/>
    <col min="12870" max="13124" width="7.125" style="136"/>
    <col min="13125" max="13125" width="7.125" style="136" customWidth="1"/>
    <col min="13126" max="13380" width="7.125" style="136"/>
    <col min="13381" max="13381" width="7.125" style="136" customWidth="1"/>
    <col min="13382" max="13636" width="7.125" style="136"/>
    <col min="13637" max="13637" width="7.125" style="136" customWidth="1"/>
    <col min="13638" max="13892" width="7.125" style="136"/>
    <col min="13893" max="13893" width="7.125" style="136" customWidth="1"/>
    <col min="13894" max="14148" width="7.125" style="136"/>
    <col min="14149" max="14149" width="7.125" style="136" customWidth="1"/>
    <col min="14150" max="14404" width="7.125" style="136"/>
    <col min="14405" max="14405" width="7.125" style="136" customWidth="1"/>
    <col min="14406" max="14660" width="7.125" style="136"/>
    <col min="14661" max="14661" width="7.125" style="136" customWidth="1"/>
    <col min="14662" max="14916" width="7.125" style="136"/>
    <col min="14917" max="14917" width="7.125" style="136" customWidth="1"/>
    <col min="14918" max="15172" width="7.125" style="136"/>
    <col min="15173" max="15173" width="7.125" style="136" customWidth="1"/>
    <col min="15174" max="15428" width="7.125" style="136"/>
    <col min="15429" max="15429" width="7.125" style="136" customWidth="1"/>
    <col min="15430" max="15684" width="7.125" style="136"/>
    <col min="15685" max="15685" width="7.125" style="136" customWidth="1"/>
    <col min="15686" max="15940" width="7.125" style="136"/>
    <col min="15941" max="15941" width="7.125" style="136" customWidth="1"/>
    <col min="15942" max="16196" width="7.125" style="136"/>
    <col min="16197" max="16197" width="7.125" style="136" customWidth="1"/>
    <col min="16198" max="16384" width="7.125" style="136"/>
  </cols>
  <sheetData>
    <row r="1" spans="2:65" ht="44.25" customHeight="1">
      <c r="B1" s="135" t="s">
        <v>204</v>
      </c>
    </row>
    <row r="2" spans="2:65" ht="44.25" customHeight="1">
      <c r="B2" s="1090" t="s">
        <v>205</v>
      </c>
      <c r="C2" s="1090"/>
      <c r="D2" s="1090"/>
      <c r="E2" s="1090"/>
      <c r="F2" s="1090"/>
      <c r="G2" s="1090"/>
      <c r="H2" s="1090"/>
      <c r="I2" s="1090"/>
      <c r="J2" s="1090"/>
      <c r="K2" s="1090"/>
      <c r="L2" s="1090"/>
      <c r="M2" s="1090"/>
      <c r="N2" s="1090"/>
      <c r="O2" s="1090"/>
      <c r="P2" s="1090"/>
      <c r="Q2" s="1090"/>
      <c r="R2" s="1090"/>
      <c r="S2" s="1090"/>
      <c r="T2" s="1090"/>
      <c r="U2" s="1090"/>
      <c r="V2" s="1090"/>
      <c r="W2" s="1090"/>
      <c r="X2" s="1090"/>
      <c r="Y2" s="1090"/>
      <c r="Z2" s="1090"/>
      <c r="AA2" s="1090"/>
      <c r="AB2" s="1090"/>
      <c r="AC2" s="1090"/>
      <c r="AD2" s="1090"/>
      <c r="AE2" s="1090"/>
      <c r="AF2" s="1090"/>
      <c r="AG2" s="1090"/>
      <c r="AH2" s="1090"/>
      <c r="AI2" s="1090"/>
      <c r="AJ2" s="1090"/>
      <c r="AK2" s="1090"/>
      <c r="AL2" s="1090"/>
      <c r="AM2" s="1090"/>
      <c r="AN2" s="1090"/>
      <c r="AO2" s="1090"/>
      <c r="AP2" s="1090"/>
      <c r="AQ2" s="1090"/>
      <c r="AR2" s="1090"/>
      <c r="AS2" s="1090"/>
      <c r="AT2" s="1090"/>
      <c r="AU2" s="1090"/>
      <c r="AV2" s="1090"/>
      <c r="AW2" s="1090"/>
      <c r="AX2" s="1090"/>
      <c r="AY2" s="1090"/>
      <c r="AZ2" s="1090"/>
      <c r="BA2" s="1090"/>
      <c r="BB2" s="1090"/>
      <c r="BC2" s="1090"/>
      <c r="BD2" s="1090"/>
      <c r="BE2" s="1090"/>
      <c r="BF2" s="1090"/>
      <c r="BG2" s="1090"/>
      <c r="BH2" s="1090"/>
      <c r="BI2" s="1090"/>
      <c r="BJ2" s="1090"/>
      <c r="BK2" s="1090"/>
      <c r="BL2" s="1090"/>
      <c r="BM2" s="1090"/>
    </row>
    <row r="3" spans="2:65" ht="13.5" customHeight="1" thickBot="1">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row>
    <row r="4" spans="2:65" ht="33.75" customHeight="1" thickBot="1">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Z4" s="1091" t="s">
        <v>142</v>
      </c>
      <c r="BA4" s="1092"/>
      <c r="BB4" s="1092"/>
      <c r="BC4" s="1092"/>
      <c r="BD4" s="1092"/>
      <c r="BE4" s="1092"/>
      <c r="BF4" s="1092"/>
      <c r="BG4" s="1092"/>
      <c r="BH4" s="1093"/>
      <c r="BI4" s="1092" t="s">
        <v>206</v>
      </c>
      <c r="BJ4" s="1092"/>
      <c r="BK4" s="1092"/>
      <c r="BL4" s="1092"/>
      <c r="BM4" s="1093"/>
    </row>
    <row r="5" spans="2:65" ht="13.5" customHeight="1">
      <c r="B5" s="138"/>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094"/>
      <c r="AG5" s="1094"/>
      <c r="AH5" s="1094"/>
      <c r="AI5" s="1094"/>
      <c r="AJ5" s="1094"/>
      <c r="AK5" s="1094"/>
      <c r="AL5" s="1094"/>
      <c r="AM5" s="1094"/>
      <c r="AN5" s="1094"/>
      <c r="AO5" s="1094"/>
      <c r="AP5" s="1094"/>
      <c r="AQ5" s="1094"/>
      <c r="AR5" s="1094"/>
      <c r="AS5" s="1094"/>
      <c r="AT5" s="1094"/>
      <c r="AU5" s="1094"/>
      <c r="AV5" s="1094"/>
      <c r="AW5" s="1094"/>
      <c r="AX5" s="1094"/>
      <c r="AZ5" s="138"/>
      <c r="BA5" s="138"/>
      <c r="BB5" s="138"/>
      <c r="BC5" s="138"/>
      <c r="BD5" s="138"/>
      <c r="BE5" s="138"/>
    </row>
    <row r="6" spans="2:65" ht="13.5" customHeight="1">
      <c r="B6" s="138"/>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094"/>
      <c r="AG6" s="1094"/>
      <c r="AH6" s="1094"/>
      <c r="AI6" s="1094"/>
      <c r="AJ6" s="1094"/>
      <c r="AK6" s="1094"/>
      <c r="AL6" s="1094"/>
      <c r="AM6" s="1094"/>
      <c r="AN6" s="1094"/>
      <c r="AO6" s="1094"/>
      <c r="AP6" s="1094"/>
      <c r="AQ6" s="1094"/>
      <c r="AR6" s="1094"/>
      <c r="AS6" s="1094"/>
      <c r="AT6" s="1094"/>
      <c r="AU6" s="1094"/>
      <c r="AV6" s="1094"/>
      <c r="AW6" s="1094"/>
      <c r="AX6" s="1094"/>
      <c r="AY6" s="139"/>
      <c r="AZ6" s="138"/>
      <c r="BA6" s="138"/>
      <c r="BB6" s="138"/>
      <c r="BC6" s="138"/>
      <c r="BD6" s="138"/>
      <c r="BE6" s="138"/>
    </row>
    <row r="7" spans="2:65" ht="13.5" customHeight="1" thickBot="1">
      <c r="B7" s="139"/>
      <c r="C7" s="139"/>
      <c r="D7" s="139"/>
      <c r="E7" s="139"/>
      <c r="F7" s="139"/>
      <c r="G7" s="139"/>
      <c r="H7" s="140"/>
      <c r="I7" s="140"/>
      <c r="J7" s="140"/>
      <c r="K7" s="140"/>
      <c r="L7" s="140"/>
      <c r="M7" s="140"/>
      <c r="N7" s="140"/>
      <c r="O7" s="140"/>
      <c r="P7" s="140"/>
      <c r="Q7" s="140"/>
      <c r="AF7" s="1094"/>
      <c r="AG7" s="1094"/>
      <c r="AH7" s="1094"/>
      <c r="AI7" s="1094"/>
      <c r="AJ7" s="1094"/>
      <c r="AK7" s="1094"/>
      <c r="AL7" s="1094"/>
      <c r="AM7" s="1094"/>
      <c r="AN7" s="1094"/>
      <c r="AO7" s="1094"/>
      <c r="AP7" s="1094"/>
      <c r="AQ7" s="1094"/>
      <c r="AR7" s="1094"/>
      <c r="AS7" s="1094"/>
      <c r="AT7" s="1094"/>
      <c r="AU7" s="1094"/>
      <c r="AV7" s="1094"/>
      <c r="AW7" s="1094"/>
      <c r="AX7" s="1094"/>
    </row>
    <row r="8" spans="2:65" s="141" customFormat="1" ht="44.25" customHeight="1" thickBot="1">
      <c r="B8" s="1053" t="s">
        <v>207</v>
      </c>
      <c r="C8" s="1020"/>
      <c r="D8" s="1020"/>
      <c r="E8" s="1020"/>
      <c r="F8" s="1020"/>
      <c r="G8" s="1020"/>
      <c r="H8" s="1020"/>
      <c r="I8" s="1020"/>
      <c r="J8" s="1020"/>
      <c r="K8" s="1020"/>
      <c r="L8" s="1020"/>
      <c r="M8" s="1020"/>
      <c r="N8" s="1020"/>
      <c r="O8" s="1020"/>
      <c r="P8" s="1020"/>
      <c r="Q8" s="1020"/>
      <c r="R8" s="1020"/>
      <c r="S8" s="1020"/>
      <c r="T8" s="1020"/>
      <c r="U8" s="1020"/>
      <c r="V8" s="1020"/>
      <c r="W8" s="1020"/>
      <c r="X8" s="1020"/>
      <c r="Y8" s="1021"/>
      <c r="AK8" s="142"/>
      <c r="AL8" s="142"/>
      <c r="AM8" s="142"/>
      <c r="AN8" s="142"/>
      <c r="AO8" s="143"/>
      <c r="AP8" s="143"/>
      <c r="AQ8" s="143"/>
      <c r="AR8" s="143"/>
      <c r="AS8" s="143"/>
    </row>
    <row r="9" spans="2:65" s="141" customFormat="1" ht="44.25" customHeight="1" thickBot="1">
      <c r="B9" s="1095" t="s">
        <v>208</v>
      </c>
      <c r="C9" s="1096"/>
      <c r="D9" s="1096"/>
      <c r="E9" s="1096"/>
      <c r="F9" s="1097"/>
      <c r="G9" s="1025" t="s">
        <v>209</v>
      </c>
      <c r="H9" s="1025"/>
      <c r="I9" s="1025"/>
      <c r="J9" s="1025"/>
      <c r="K9" s="994" t="s">
        <v>210</v>
      </c>
      <c r="L9" s="994"/>
      <c r="M9" s="994"/>
      <c r="N9" s="994"/>
      <c r="O9" s="994"/>
      <c r="P9" s="994" t="s">
        <v>211</v>
      </c>
      <c r="Q9" s="994"/>
      <c r="R9" s="994"/>
      <c r="S9" s="994"/>
      <c r="T9" s="994"/>
      <c r="U9" s="994"/>
      <c r="V9" s="994"/>
      <c r="W9" s="994"/>
      <c r="X9" s="994"/>
      <c r="Y9" s="1098"/>
    </row>
    <row r="10" spans="2:65" s="141" customFormat="1" ht="44.25" customHeight="1" thickBot="1">
      <c r="B10" s="1053" t="s">
        <v>212</v>
      </c>
      <c r="C10" s="1082"/>
      <c r="D10" s="1082"/>
      <c r="E10" s="1082"/>
      <c r="F10" s="1082"/>
      <c r="G10" s="1082"/>
      <c r="H10" s="1082"/>
      <c r="I10" s="1082"/>
      <c r="J10" s="1082"/>
      <c r="K10" s="1082"/>
      <c r="L10" s="1083"/>
      <c r="M10" s="1053" t="s">
        <v>145</v>
      </c>
      <c r="N10" s="1020"/>
      <c r="O10" s="1020"/>
      <c r="P10" s="1020"/>
      <c r="Q10" s="1020"/>
      <c r="R10" s="1020"/>
      <c r="S10" s="1020"/>
      <c r="T10" s="1020"/>
      <c r="U10" s="1020"/>
      <c r="V10" s="1020"/>
      <c r="W10" s="1020"/>
      <c r="X10" s="1020"/>
      <c r="Y10" s="1020"/>
      <c r="Z10" s="1020"/>
      <c r="AA10" s="1021"/>
      <c r="AB10" s="1084" t="s">
        <v>146</v>
      </c>
      <c r="AC10" s="1085"/>
      <c r="AD10" s="1085"/>
      <c r="AE10" s="1085"/>
      <c r="AF10" s="1085"/>
      <c r="AG10" s="1085"/>
      <c r="AH10" s="1085"/>
      <c r="AI10" s="1085"/>
      <c r="AJ10" s="1085"/>
      <c r="AK10" s="1085"/>
      <c r="AL10" s="1085"/>
      <c r="AM10" s="1085"/>
      <c r="AN10" s="1085"/>
      <c r="AO10" s="1085"/>
      <c r="AP10" s="1085"/>
      <c r="AQ10" s="1085"/>
      <c r="AR10" s="1085"/>
      <c r="AS10" s="1085"/>
      <c r="AT10" s="1085"/>
      <c r="AU10" s="1086"/>
    </row>
    <row r="11" spans="2:65" s="141" customFormat="1" ht="44.25" customHeight="1" thickBot="1">
      <c r="B11" s="1053"/>
      <c r="C11" s="1020"/>
      <c r="D11" s="1020"/>
      <c r="E11" s="1020"/>
      <c r="F11" s="1020"/>
      <c r="G11" s="1020"/>
      <c r="H11" s="1020"/>
      <c r="I11" s="1020"/>
      <c r="J11" s="1020"/>
      <c r="K11" s="1020"/>
      <c r="L11" s="1021"/>
      <c r="M11" s="1053"/>
      <c r="N11" s="1020"/>
      <c r="O11" s="1020"/>
      <c r="P11" s="1020"/>
      <c r="Q11" s="1020"/>
      <c r="R11" s="1020"/>
      <c r="S11" s="1020"/>
      <c r="T11" s="1020"/>
      <c r="U11" s="1020"/>
      <c r="V11" s="1020"/>
      <c r="W11" s="1020"/>
      <c r="X11" s="1020"/>
      <c r="Y11" s="1020"/>
      <c r="Z11" s="1020"/>
      <c r="AA11" s="1021"/>
      <c r="AB11" s="1087"/>
      <c r="AC11" s="1088"/>
      <c r="AD11" s="1088"/>
      <c r="AE11" s="1088"/>
      <c r="AF11" s="1088"/>
      <c r="AG11" s="1088"/>
      <c r="AH11" s="1088"/>
      <c r="AI11" s="1088"/>
      <c r="AJ11" s="1088"/>
      <c r="AK11" s="1088"/>
      <c r="AL11" s="1088"/>
      <c r="AM11" s="1088"/>
      <c r="AN11" s="1088"/>
      <c r="AO11" s="1088"/>
      <c r="AP11" s="1088"/>
      <c r="AQ11" s="1088"/>
      <c r="AR11" s="1088"/>
      <c r="AS11" s="1088"/>
      <c r="AT11" s="1088"/>
      <c r="AU11" s="1089"/>
    </row>
    <row r="12" spans="2:65" s="145" customFormat="1" ht="29.25" customHeight="1">
      <c r="B12" s="144"/>
      <c r="C12" s="144"/>
      <c r="D12" s="144"/>
      <c r="E12" s="144"/>
      <c r="F12" s="144"/>
      <c r="G12" s="144"/>
      <c r="H12" s="144"/>
      <c r="I12" s="144"/>
      <c r="J12" s="144"/>
      <c r="K12" s="144"/>
      <c r="L12" s="144"/>
      <c r="M12" s="144"/>
      <c r="N12" s="144"/>
      <c r="O12" s="144"/>
      <c r="P12" s="144"/>
      <c r="Q12" s="144"/>
      <c r="R12" s="144"/>
      <c r="S12" s="144"/>
      <c r="T12" s="144"/>
      <c r="U12" s="144"/>
      <c r="V12" s="144"/>
      <c r="W12" s="144"/>
      <c r="X12" s="144"/>
      <c r="Y12" s="144"/>
      <c r="Z12" s="144"/>
      <c r="AA12" s="144"/>
      <c r="AB12" s="144"/>
      <c r="AC12" s="144"/>
      <c r="AD12" s="144"/>
      <c r="AE12" s="144"/>
      <c r="AF12" s="144"/>
      <c r="AG12" s="144"/>
      <c r="AH12" s="144"/>
      <c r="AI12" s="144"/>
      <c r="AJ12" s="144"/>
      <c r="AK12" s="144"/>
      <c r="AL12" s="144"/>
      <c r="AM12" s="144"/>
      <c r="AN12" s="144"/>
      <c r="AO12" s="144"/>
      <c r="AP12" s="144"/>
      <c r="AQ12" s="144"/>
      <c r="AR12" s="144"/>
      <c r="AS12" s="144"/>
    </row>
    <row r="13" spans="2:65" s="141" customFormat="1" ht="44.25" customHeight="1" thickBot="1">
      <c r="B13" s="143" t="s">
        <v>213</v>
      </c>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43"/>
      <c r="AS13" s="143"/>
    </row>
    <row r="14" spans="2:65" s="141" customFormat="1" ht="44.25" customHeight="1" thickBot="1">
      <c r="B14" s="1012" t="s">
        <v>149</v>
      </c>
      <c r="C14" s="1002"/>
      <c r="D14" s="1002"/>
      <c r="E14" s="1002"/>
      <c r="F14" s="1002"/>
      <c r="G14" s="1002"/>
      <c r="H14" s="1010"/>
      <c r="I14" s="1053" t="s">
        <v>214</v>
      </c>
      <c r="J14" s="1020"/>
      <c r="K14" s="1020"/>
      <c r="L14" s="1020"/>
      <c r="M14" s="1020"/>
      <c r="N14" s="1020"/>
      <c r="O14" s="1020"/>
      <c r="P14" s="1020"/>
      <c r="Q14" s="1020"/>
      <c r="R14" s="1020"/>
      <c r="S14" s="1020"/>
      <c r="T14" s="1020"/>
      <c r="U14" s="1020"/>
      <c r="V14" s="1020"/>
      <c r="W14" s="1020"/>
      <c r="X14" s="1020"/>
      <c r="Y14" s="1020"/>
      <c r="Z14" s="1020"/>
      <c r="AA14" s="1020"/>
      <c r="AB14" s="1020"/>
      <c r="AC14" s="1080"/>
      <c r="AD14" s="994"/>
      <c r="AE14" s="994"/>
      <c r="AF14" s="994"/>
      <c r="AG14" s="994"/>
      <c r="AH14" s="994"/>
      <c r="AI14" s="994"/>
      <c r="AJ14" s="994"/>
      <c r="AK14" s="994"/>
      <c r="AL14" s="994"/>
      <c r="AM14" s="994"/>
      <c r="AN14" s="994"/>
      <c r="AO14" s="994"/>
      <c r="AP14" s="994"/>
      <c r="AQ14" s="994"/>
      <c r="AR14" s="994"/>
      <c r="AS14" s="994"/>
      <c r="AT14" s="994"/>
      <c r="AU14" s="994"/>
    </row>
    <row r="15" spans="2:65" s="141" customFormat="1" ht="44.25" customHeight="1" thickBot="1">
      <c r="B15" s="1005"/>
      <c r="C15" s="1006"/>
      <c r="D15" s="1006"/>
      <c r="E15" s="1006"/>
      <c r="F15" s="1006"/>
      <c r="G15" s="1006"/>
      <c r="H15" s="1011"/>
      <c r="I15" s="1053" t="s">
        <v>215</v>
      </c>
      <c r="J15" s="1020"/>
      <c r="K15" s="146" t="s">
        <v>216</v>
      </c>
      <c r="L15" s="146"/>
      <c r="M15" s="146"/>
      <c r="N15" s="146" t="s">
        <v>217</v>
      </c>
      <c r="O15" s="146"/>
      <c r="P15" s="146" t="s">
        <v>218</v>
      </c>
      <c r="Q15" s="146"/>
      <c r="R15" s="147" t="s">
        <v>219</v>
      </c>
      <c r="S15" s="1081" t="s">
        <v>220</v>
      </c>
      <c r="T15" s="1020"/>
      <c r="U15" s="146" t="s">
        <v>216</v>
      </c>
      <c r="V15" s="146"/>
      <c r="W15" s="146"/>
      <c r="X15" s="146" t="s">
        <v>217</v>
      </c>
      <c r="Y15" s="146"/>
      <c r="Z15" s="146" t="s">
        <v>218</v>
      </c>
      <c r="AA15" s="146"/>
      <c r="AB15" s="148" t="s">
        <v>219</v>
      </c>
      <c r="AC15" s="994"/>
      <c r="AD15" s="994"/>
      <c r="AE15" s="994"/>
      <c r="AF15" s="994"/>
      <c r="AG15" s="994"/>
      <c r="AH15" s="994"/>
      <c r="AI15" s="994"/>
      <c r="AJ15" s="994"/>
      <c r="AK15" s="994"/>
      <c r="AL15" s="994"/>
      <c r="AM15" s="994"/>
      <c r="AN15" s="994"/>
      <c r="AO15" s="994"/>
      <c r="AP15" s="994"/>
      <c r="AQ15" s="994"/>
      <c r="AR15" s="994"/>
      <c r="AS15" s="994"/>
      <c r="AT15" s="994"/>
      <c r="AU15" s="994"/>
    </row>
    <row r="16" spans="2:65" s="145" customFormat="1" ht="25.5" customHeight="1">
      <c r="B16" s="144"/>
      <c r="C16" s="144"/>
      <c r="D16" s="144"/>
      <c r="E16" s="144"/>
      <c r="F16" s="144"/>
      <c r="G16" s="144"/>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c r="AE16" s="144"/>
      <c r="AF16" s="144"/>
      <c r="AG16" s="144"/>
      <c r="AH16" s="144"/>
      <c r="AI16" s="144"/>
      <c r="AJ16" s="144"/>
      <c r="AK16" s="144"/>
      <c r="AL16" s="144"/>
      <c r="AM16" s="144"/>
      <c r="AN16" s="144"/>
      <c r="AO16" s="144"/>
      <c r="AP16" s="144"/>
      <c r="AQ16" s="144"/>
      <c r="AR16" s="144"/>
      <c r="AS16" s="144"/>
      <c r="AT16" s="144"/>
      <c r="AU16" s="144"/>
      <c r="AV16" s="144"/>
      <c r="AW16" s="144"/>
      <c r="AX16" s="144"/>
      <c r="AY16" s="144"/>
      <c r="AZ16" s="144"/>
      <c r="BA16" s="144"/>
      <c r="BB16" s="144"/>
      <c r="BC16" s="144"/>
      <c r="BD16" s="144"/>
      <c r="BE16" s="144"/>
    </row>
    <row r="17" spans="1:70" s="141" customFormat="1" ht="44.25" customHeight="1" thickBot="1">
      <c r="B17" s="143" t="s">
        <v>221</v>
      </c>
      <c r="C17" s="143"/>
      <c r="D17" s="143"/>
      <c r="E17" s="143"/>
      <c r="F17" s="143"/>
      <c r="G17" s="143"/>
      <c r="H17" s="143"/>
      <c r="I17" s="143"/>
      <c r="J17" s="143"/>
      <c r="K17" s="143"/>
      <c r="L17" s="143"/>
      <c r="M17" s="143"/>
      <c r="N17" s="143"/>
      <c r="O17" s="143"/>
      <c r="P17" s="143"/>
      <c r="Q17" s="149" t="s">
        <v>222</v>
      </c>
      <c r="R17" s="143"/>
      <c r="S17" s="143"/>
      <c r="T17" s="149"/>
      <c r="U17" s="143"/>
      <c r="V17" s="143"/>
      <c r="W17" s="143"/>
      <c r="X17" s="143"/>
      <c r="Y17" s="143"/>
      <c r="Z17" s="143"/>
      <c r="AA17" s="143"/>
      <c r="AB17" s="143"/>
      <c r="AC17" s="143"/>
      <c r="AD17" s="143"/>
      <c r="AE17" s="143"/>
      <c r="AF17" s="143"/>
      <c r="AG17" s="143"/>
      <c r="AH17" s="143"/>
      <c r="AI17" s="143"/>
      <c r="AJ17" s="143"/>
      <c r="AK17" s="143"/>
      <c r="AL17" s="143"/>
      <c r="AM17" s="143"/>
      <c r="AN17" s="143"/>
      <c r="AO17" s="143"/>
      <c r="AP17" s="143"/>
      <c r="AQ17" s="143"/>
      <c r="AR17" s="143"/>
      <c r="AS17" s="143"/>
      <c r="AT17" s="143"/>
      <c r="AU17" s="143"/>
      <c r="AV17" s="143"/>
      <c r="AW17" s="143"/>
      <c r="AX17" s="143"/>
      <c r="AY17" s="143"/>
      <c r="AZ17" s="143"/>
      <c r="BA17" s="143"/>
      <c r="BB17" s="143"/>
      <c r="BC17" s="143"/>
      <c r="BD17" s="143"/>
      <c r="BE17" s="143"/>
    </row>
    <row r="18" spans="1:70" s="143" customFormat="1" ht="114.75" customHeight="1" thickBot="1">
      <c r="B18" s="1046" t="s">
        <v>223</v>
      </c>
      <c r="C18" s="1075"/>
      <c r="D18" s="1075"/>
      <c r="E18" s="1075"/>
      <c r="F18" s="1046" t="s">
        <v>224</v>
      </c>
      <c r="G18" s="1075"/>
      <c r="H18" s="1075"/>
      <c r="I18" s="1075"/>
      <c r="J18" s="1079" t="s">
        <v>225</v>
      </c>
      <c r="K18" s="1079"/>
      <c r="L18" s="1079"/>
      <c r="M18" s="1079"/>
      <c r="N18" s="1046" t="s">
        <v>226</v>
      </c>
      <c r="O18" s="1046"/>
      <c r="P18" s="1046"/>
      <c r="Q18" s="1046"/>
      <c r="R18" s="1046" t="s">
        <v>227</v>
      </c>
      <c r="S18" s="1046"/>
      <c r="T18" s="1046"/>
      <c r="U18" s="1046"/>
      <c r="V18" s="1046" t="s">
        <v>164</v>
      </c>
      <c r="W18" s="1046"/>
      <c r="X18" s="1046"/>
      <c r="Y18" s="1046"/>
      <c r="Z18" s="1046" t="s">
        <v>165</v>
      </c>
      <c r="AA18" s="1046"/>
      <c r="AB18" s="1046"/>
      <c r="AC18" s="1046"/>
      <c r="AD18" s="1041" t="s">
        <v>228</v>
      </c>
      <c r="AE18" s="1073"/>
      <c r="AF18" s="1073"/>
      <c r="AG18" s="1074"/>
      <c r="AH18" s="1046" t="s">
        <v>167</v>
      </c>
      <c r="AI18" s="1046"/>
      <c r="AJ18" s="1046"/>
      <c r="AK18" s="1046"/>
      <c r="AL18" s="1046" t="s">
        <v>229</v>
      </c>
      <c r="AM18" s="1046"/>
      <c r="AN18" s="1046"/>
      <c r="AO18" s="1046"/>
      <c r="AP18" s="1046" t="s">
        <v>230</v>
      </c>
      <c r="AQ18" s="1046"/>
      <c r="AR18" s="1046"/>
      <c r="AS18" s="1046"/>
      <c r="AT18" s="1075" t="s">
        <v>231</v>
      </c>
      <c r="AU18" s="1075"/>
      <c r="AV18" s="1075"/>
      <c r="AW18" s="1075"/>
      <c r="AX18" s="1046" t="s">
        <v>171</v>
      </c>
      <c r="AY18" s="1046"/>
      <c r="AZ18" s="1046"/>
      <c r="BA18" s="1046"/>
      <c r="BB18" s="1046" t="s">
        <v>232</v>
      </c>
      <c r="BC18" s="1046"/>
      <c r="BD18" s="1046"/>
      <c r="BE18" s="1046"/>
      <c r="BF18" s="1041" t="s">
        <v>233</v>
      </c>
      <c r="BG18" s="1073"/>
      <c r="BH18" s="1073"/>
      <c r="BI18" s="1074"/>
      <c r="BJ18" s="1041" t="s">
        <v>174</v>
      </c>
      <c r="BK18" s="1073"/>
      <c r="BL18" s="1073"/>
      <c r="BM18" s="1074"/>
      <c r="BN18" s="1041" t="s">
        <v>234</v>
      </c>
      <c r="BO18" s="1073"/>
      <c r="BP18" s="1073"/>
      <c r="BQ18" s="1074"/>
    </row>
    <row r="19" spans="1:70" s="144" customFormat="1" ht="135" customHeight="1" thickBot="1">
      <c r="A19" s="143"/>
      <c r="B19" s="1075"/>
      <c r="C19" s="1075"/>
      <c r="D19" s="1075"/>
      <c r="E19" s="1075"/>
      <c r="F19" s="1076" t="s">
        <v>235</v>
      </c>
      <c r="G19" s="1077"/>
      <c r="H19" s="1077"/>
      <c r="I19" s="1078"/>
      <c r="J19" s="1044" t="s">
        <v>185</v>
      </c>
      <c r="K19" s="1044"/>
      <c r="L19" s="1044"/>
      <c r="M19" s="1044"/>
      <c r="N19" s="1044" t="s">
        <v>148</v>
      </c>
      <c r="O19" s="1044"/>
      <c r="P19" s="1044"/>
      <c r="Q19" s="1044"/>
      <c r="R19" s="1044" t="s">
        <v>236</v>
      </c>
      <c r="S19" s="1045"/>
      <c r="T19" s="1045"/>
      <c r="U19" s="1045"/>
      <c r="V19" s="1044" t="s">
        <v>237</v>
      </c>
      <c r="W19" s="1044"/>
      <c r="X19" s="1044"/>
      <c r="Y19" s="1044"/>
      <c r="Z19" s="1044" t="s">
        <v>144</v>
      </c>
      <c r="AA19" s="1044"/>
      <c r="AB19" s="1044"/>
      <c r="AC19" s="1044"/>
      <c r="AD19" s="1045" t="s">
        <v>185</v>
      </c>
      <c r="AE19" s="1045"/>
      <c r="AF19" s="1045"/>
      <c r="AG19" s="1045"/>
      <c r="AH19" s="1038" t="s">
        <v>186</v>
      </c>
      <c r="AI19" s="1038"/>
      <c r="AJ19" s="1038"/>
      <c r="AK19" s="1038"/>
      <c r="AL19" s="1044" t="s">
        <v>238</v>
      </c>
      <c r="AM19" s="1044"/>
      <c r="AN19" s="1044"/>
      <c r="AO19" s="1044"/>
      <c r="AP19" s="1044" t="s">
        <v>144</v>
      </c>
      <c r="AQ19" s="1044"/>
      <c r="AR19" s="1044"/>
      <c r="AS19" s="1044"/>
      <c r="AT19" s="1041" t="s">
        <v>188</v>
      </c>
      <c r="AU19" s="1042"/>
      <c r="AV19" s="1042"/>
      <c r="AW19" s="1043"/>
      <c r="AX19" s="1041" t="s">
        <v>239</v>
      </c>
      <c r="AY19" s="1042"/>
      <c r="AZ19" s="1042"/>
      <c r="BA19" s="1043"/>
      <c r="BB19" s="1017" t="s">
        <v>190</v>
      </c>
      <c r="BC19" s="1017"/>
      <c r="BD19" s="1017"/>
      <c r="BE19" s="1017"/>
      <c r="BF19" s="1031" t="s">
        <v>191</v>
      </c>
      <c r="BG19" s="1032"/>
      <c r="BH19" s="1032"/>
      <c r="BI19" s="1039"/>
      <c r="BJ19" s="1031" t="s">
        <v>191</v>
      </c>
      <c r="BK19" s="1032"/>
      <c r="BL19" s="1032"/>
      <c r="BM19" s="1039"/>
      <c r="BN19" s="1031" t="s">
        <v>191</v>
      </c>
      <c r="BO19" s="1032"/>
      <c r="BP19" s="1032"/>
      <c r="BQ19" s="1039"/>
    </row>
    <row r="20" spans="1:70" s="145" customFormat="1" ht="35.25" customHeight="1" thickBot="1">
      <c r="B20" s="150" t="s">
        <v>240</v>
      </c>
      <c r="C20" s="1062"/>
      <c r="D20" s="1062"/>
      <c r="E20" s="1063"/>
      <c r="F20" s="1059"/>
      <c r="G20" s="1060"/>
      <c r="H20" s="1060"/>
      <c r="I20" s="1060"/>
      <c r="J20" s="1059"/>
      <c r="K20" s="1059"/>
      <c r="L20" s="1059"/>
      <c r="M20" s="1059"/>
      <c r="N20" s="1064"/>
      <c r="O20" s="1064"/>
      <c r="P20" s="1064"/>
      <c r="Q20" s="1064"/>
      <c r="R20" s="1059"/>
      <c r="S20" s="1060"/>
      <c r="T20" s="1060"/>
      <c r="U20" s="1060"/>
      <c r="V20" s="1065"/>
      <c r="W20" s="1066"/>
      <c r="X20" s="1066"/>
      <c r="Y20" s="1067"/>
      <c r="Z20" s="1059"/>
      <c r="AA20" s="1059"/>
      <c r="AB20" s="1059"/>
      <c r="AC20" s="1059"/>
      <c r="AD20" s="1060"/>
      <c r="AE20" s="1060"/>
      <c r="AF20" s="1060"/>
      <c r="AG20" s="1060"/>
      <c r="AH20" s="1059"/>
      <c r="AI20" s="1059"/>
      <c r="AJ20" s="1059"/>
      <c r="AK20" s="1059"/>
      <c r="AL20" s="1059"/>
      <c r="AM20" s="1059"/>
      <c r="AN20" s="1059"/>
      <c r="AO20" s="1059"/>
      <c r="AP20" s="1059"/>
      <c r="AQ20" s="1059"/>
      <c r="AR20" s="1059"/>
      <c r="AS20" s="1059"/>
      <c r="AT20" s="1060"/>
      <c r="AU20" s="1060"/>
      <c r="AV20" s="1060"/>
      <c r="AW20" s="1060"/>
      <c r="AX20" s="1060"/>
      <c r="AY20" s="1060"/>
      <c r="AZ20" s="1060"/>
      <c r="BA20" s="1060"/>
      <c r="BB20" s="1060"/>
      <c r="BC20" s="1060"/>
      <c r="BD20" s="1060"/>
      <c r="BE20" s="1060"/>
      <c r="BF20" s="1061"/>
      <c r="BG20" s="1062"/>
      <c r="BH20" s="1062"/>
      <c r="BI20" s="1063"/>
      <c r="BJ20" s="1061"/>
      <c r="BK20" s="1062"/>
      <c r="BL20" s="1062"/>
      <c r="BM20" s="1063"/>
      <c r="BN20" s="1061"/>
      <c r="BO20" s="1062"/>
      <c r="BP20" s="1062"/>
      <c r="BQ20" s="1063"/>
    </row>
    <row r="21" spans="1:70" s="145" customFormat="1" ht="35.25" customHeight="1" thickBot="1">
      <c r="B21" s="150" t="s">
        <v>241</v>
      </c>
      <c r="C21" s="1062"/>
      <c r="D21" s="1062"/>
      <c r="E21" s="1063"/>
      <c r="F21" s="1059"/>
      <c r="G21" s="1060"/>
      <c r="H21" s="1060"/>
      <c r="I21" s="1060"/>
      <c r="J21" s="1059"/>
      <c r="K21" s="1059"/>
      <c r="L21" s="1059"/>
      <c r="M21" s="1059"/>
      <c r="N21" s="1059"/>
      <c r="O21" s="1059"/>
      <c r="P21" s="1059"/>
      <c r="Q21" s="1059"/>
      <c r="R21" s="1059"/>
      <c r="S21" s="1060"/>
      <c r="T21" s="1060"/>
      <c r="U21" s="1060"/>
      <c r="V21" s="1068"/>
      <c r="W21" s="1058"/>
      <c r="X21" s="1058"/>
      <c r="Y21" s="1069"/>
      <c r="Z21" s="1059"/>
      <c r="AA21" s="1059"/>
      <c r="AB21" s="1059"/>
      <c r="AC21" s="1059"/>
      <c r="AD21" s="1060"/>
      <c r="AE21" s="1060"/>
      <c r="AF21" s="1060"/>
      <c r="AG21" s="1060"/>
      <c r="AH21" s="1059"/>
      <c r="AI21" s="1059"/>
      <c r="AJ21" s="1059"/>
      <c r="AK21" s="1059"/>
      <c r="AL21" s="1059"/>
      <c r="AM21" s="1059"/>
      <c r="AN21" s="1059"/>
      <c r="AO21" s="1059"/>
      <c r="AP21" s="1059"/>
      <c r="AQ21" s="1059"/>
      <c r="AR21" s="1059"/>
      <c r="AS21" s="1059"/>
      <c r="AT21" s="1060"/>
      <c r="AU21" s="1060"/>
      <c r="AV21" s="1060"/>
      <c r="AW21" s="1060"/>
      <c r="AX21" s="1060"/>
      <c r="AY21" s="1060"/>
      <c r="AZ21" s="1060"/>
      <c r="BA21" s="1060"/>
      <c r="BB21" s="1060"/>
      <c r="BC21" s="1060"/>
      <c r="BD21" s="1060"/>
      <c r="BE21" s="1060"/>
      <c r="BF21" s="1061"/>
      <c r="BG21" s="1062"/>
      <c r="BH21" s="1062"/>
      <c r="BI21" s="1063"/>
      <c r="BJ21" s="1061"/>
      <c r="BK21" s="1062"/>
      <c r="BL21" s="1062"/>
      <c r="BM21" s="1063"/>
      <c r="BN21" s="1061"/>
      <c r="BO21" s="1062"/>
      <c r="BP21" s="1062"/>
      <c r="BQ21" s="1063"/>
    </row>
    <row r="22" spans="1:70" s="145" customFormat="1" ht="35.25" customHeight="1" thickBot="1">
      <c r="B22" s="150" t="s">
        <v>242</v>
      </c>
      <c r="C22" s="1062"/>
      <c r="D22" s="1062"/>
      <c r="E22" s="1063"/>
      <c r="F22" s="1059"/>
      <c r="G22" s="1060"/>
      <c r="H22" s="1060"/>
      <c r="I22" s="1060"/>
      <c r="J22" s="1059"/>
      <c r="K22" s="1059"/>
      <c r="L22" s="1059"/>
      <c r="M22" s="1059"/>
      <c r="N22" s="1059"/>
      <c r="O22" s="1059"/>
      <c r="P22" s="1059"/>
      <c r="Q22" s="1059"/>
      <c r="R22" s="1059"/>
      <c r="S22" s="1060"/>
      <c r="T22" s="1060"/>
      <c r="U22" s="1060"/>
      <c r="V22" s="1070"/>
      <c r="W22" s="1071"/>
      <c r="X22" s="1071"/>
      <c r="Y22" s="1072"/>
      <c r="Z22" s="1059"/>
      <c r="AA22" s="1059"/>
      <c r="AB22" s="1059"/>
      <c r="AC22" s="1059"/>
      <c r="AD22" s="1060"/>
      <c r="AE22" s="1060"/>
      <c r="AF22" s="1060"/>
      <c r="AG22" s="1060"/>
      <c r="AH22" s="1059"/>
      <c r="AI22" s="1059"/>
      <c r="AJ22" s="1059"/>
      <c r="AK22" s="1059"/>
      <c r="AL22" s="1059"/>
      <c r="AM22" s="1059"/>
      <c r="AN22" s="1059"/>
      <c r="AO22" s="1059"/>
      <c r="AP22" s="1059"/>
      <c r="AQ22" s="1059"/>
      <c r="AR22" s="1059"/>
      <c r="AS22" s="1059"/>
      <c r="AT22" s="1060"/>
      <c r="AU22" s="1060"/>
      <c r="AV22" s="1060"/>
      <c r="AW22" s="1060"/>
      <c r="AX22" s="1060"/>
      <c r="AY22" s="1060"/>
      <c r="AZ22" s="1060"/>
      <c r="BA22" s="1060"/>
      <c r="BB22" s="1060"/>
      <c r="BC22" s="1060"/>
      <c r="BD22" s="1060"/>
      <c r="BE22" s="1060"/>
      <c r="BF22" s="1061"/>
      <c r="BG22" s="1062"/>
      <c r="BH22" s="1062"/>
      <c r="BI22" s="1063"/>
      <c r="BJ22" s="1061"/>
      <c r="BK22" s="1062"/>
      <c r="BL22" s="1062"/>
      <c r="BM22" s="1063"/>
      <c r="BN22" s="1061"/>
      <c r="BO22" s="1062"/>
      <c r="BP22" s="1062"/>
      <c r="BQ22" s="1063"/>
    </row>
    <row r="23" spans="1:70" s="145" customFormat="1" ht="30.75" customHeight="1">
      <c r="B23" s="1054"/>
      <c r="C23" s="1054"/>
      <c r="D23" s="1054"/>
      <c r="E23" s="1054"/>
      <c r="F23" s="1058"/>
      <c r="G23" s="1054"/>
      <c r="H23" s="1054"/>
      <c r="I23" s="1054"/>
      <c r="J23" s="1058"/>
      <c r="K23" s="1058"/>
      <c r="L23" s="1058"/>
      <c r="M23" s="1058"/>
      <c r="N23" s="1058"/>
      <c r="O23" s="1058"/>
      <c r="P23" s="1058"/>
      <c r="Q23" s="1058"/>
      <c r="R23" s="1058"/>
      <c r="S23" s="1054"/>
      <c r="T23" s="1054"/>
      <c r="U23" s="1054"/>
      <c r="V23" s="1058"/>
      <c r="W23" s="1058"/>
      <c r="X23" s="1058"/>
      <c r="Y23" s="1058"/>
      <c r="Z23" s="1054"/>
      <c r="AA23" s="1054"/>
      <c r="AB23" s="1054"/>
      <c r="AC23" s="1054"/>
      <c r="AD23" s="1058"/>
      <c r="AE23" s="1058"/>
      <c r="AF23" s="1058"/>
      <c r="AG23" s="1058"/>
      <c r="AH23" s="1058"/>
      <c r="AI23" s="1058"/>
      <c r="AJ23" s="1058"/>
      <c r="AK23" s="1058"/>
      <c r="AL23" s="1058"/>
      <c r="AM23" s="1058"/>
      <c r="AN23" s="1058"/>
      <c r="AO23" s="1058"/>
      <c r="AP23" s="1058"/>
      <c r="AQ23" s="1058"/>
      <c r="AR23" s="1058"/>
      <c r="AS23" s="1058"/>
      <c r="AT23" s="1054"/>
      <c r="AU23" s="1054"/>
      <c r="AV23" s="1054"/>
      <c r="AW23" s="1054"/>
      <c r="AX23" s="1054"/>
      <c r="AY23" s="1054"/>
      <c r="AZ23" s="1054"/>
      <c r="BA23" s="1054"/>
      <c r="BB23" s="151"/>
      <c r="BC23" s="151"/>
      <c r="BD23" s="151"/>
      <c r="BE23" s="151"/>
      <c r="BF23" s="1054"/>
      <c r="BG23" s="1054"/>
      <c r="BH23" s="1054"/>
      <c r="BI23" s="1054"/>
      <c r="BJ23" s="1054"/>
      <c r="BK23" s="1054"/>
      <c r="BL23" s="1054"/>
      <c r="BM23" s="1054"/>
      <c r="BN23" s="1055"/>
      <c r="BO23" s="1056"/>
      <c r="BP23" s="1056"/>
      <c r="BQ23" s="1057"/>
      <c r="BR23" s="144"/>
    </row>
    <row r="24" spans="1:70" s="141" customFormat="1" ht="30.75" customHeight="1" thickBot="1">
      <c r="B24" s="1025" t="s">
        <v>243</v>
      </c>
      <c r="C24" s="1025"/>
      <c r="D24" s="1025"/>
      <c r="E24" s="1025"/>
      <c r="F24" s="1025"/>
      <c r="G24" s="1025"/>
      <c r="H24" s="1025"/>
      <c r="I24" s="1025"/>
      <c r="J24" s="1025"/>
      <c r="K24" s="1025"/>
      <c r="L24" s="1025"/>
      <c r="M24" s="1025"/>
      <c r="N24" s="1025"/>
      <c r="O24" s="1025"/>
      <c r="P24" s="1025"/>
      <c r="Q24" s="1025"/>
      <c r="R24" s="1025"/>
      <c r="S24" s="1025"/>
      <c r="T24" s="1025"/>
      <c r="U24" s="1025"/>
      <c r="V24" s="1025"/>
      <c r="W24" s="1025"/>
      <c r="X24" s="1025"/>
      <c r="Y24" s="1025"/>
      <c r="Z24" s="1025"/>
      <c r="AA24" s="1025"/>
      <c r="AB24" s="1025"/>
      <c r="AC24" s="1025"/>
      <c r="AD24" s="1025"/>
      <c r="AE24" s="1025"/>
      <c r="AF24" s="1025"/>
      <c r="AG24" s="1025"/>
      <c r="AH24" s="1025"/>
      <c r="AI24" s="1025"/>
      <c r="AJ24" s="1025"/>
      <c r="AK24" s="1025"/>
      <c r="AL24" s="1025"/>
      <c r="AM24" s="1025"/>
      <c r="AN24" s="1025"/>
      <c r="AO24" s="1025"/>
      <c r="AP24" s="1025"/>
      <c r="AQ24" s="1025"/>
      <c r="AR24" s="1025"/>
      <c r="AS24" s="1025"/>
      <c r="AT24" s="1025"/>
      <c r="AU24" s="1025"/>
      <c r="AV24" s="1025"/>
      <c r="AW24" s="1025"/>
      <c r="AX24" s="1025"/>
      <c r="AY24" s="1025"/>
      <c r="AZ24" s="1025"/>
      <c r="BA24" s="1025"/>
      <c r="BB24" s="1025"/>
      <c r="BC24" s="1025"/>
      <c r="BD24" s="1025"/>
      <c r="BE24" s="1025"/>
      <c r="BF24" s="1025"/>
      <c r="BG24" s="1025"/>
      <c r="BH24" s="1025"/>
      <c r="BI24" s="1025"/>
      <c r="BJ24" s="1025"/>
      <c r="BK24" s="1025"/>
      <c r="BL24" s="1025"/>
      <c r="BM24" s="1025"/>
      <c r="BN24" s="152"/>
      <c r="BO24" s="152"/>
      <c r="BP24" s="152"/>
      <c r="BQ24" s="152"/>
      <c r="BR24" s="143"/>
    </row>
    <row r="25" spans="1:70" s="141" customFormat="1" ht="96" customHeight="1" thickTop="1" thickBot="1">
      <c r="B25" s="1038" t="s">
        <v>244</v>
      </c>
      <c r="C25" s="1017"/>
      <c r="D25" s="1017"/>
      <c r="E25" s="1017"/>
      <c r="F25" s="1017"/>
      <c r="G25" s="1017"/>
      <c r="H25" s="1017"/>
      <c r="I25" s="1017"/>
      <c r="J25" s="1017"/>
      <c r="K25" s="1017"/>
      <c r="L25" s="1017"/>
      <c r="M25" s="1038" t="s">
        <v>245</v>
      </c>
      <c r="N25" s="1038"/>
      <c r="O25" s="1038"/>
      <c r="P25" s="1038"/>
      <c r="Q25" s="1038"/>
      <c r="R25" s="1038"/>
      <c r="S25" s="1038"/>
      <c r="T25" s="1038" t="s">
        <v>246</v>
      </c>
      <c r="U25" s="1038"/>
      <c r="V25" s="1038"/>
      <c r="W25" s="1038"/>
      <c r="X25" s="1038"/>
      <c r="Y25" s="1038"/>
      <c r="Z25" s="1038"/>
      <c r="AA25" s="1038" t="s">
        <v>247</v>
      </c>
      <c r="AB25" s="1017"/>
      <c r="AC25" s="1017"/>
      <c r="AD25" s="1017"/>
      <c r="AE25" s="1017"/>
      <c r="AF25" s="1017"/>
      <c r="AG25" s="1017"/>
      <c r="AH25" s="1017"/>
      <c r="AI25" s="1017"/>
      <c r="AJ25" s="1017"/>
      <c r="AK25" s="1053"/>
      <c r="AL25" s="1034" t="s">
        <v>248</v>
      </c>
      <c r="AM25" s="1035"/>
      <c r="AN25" s="1035"/>
      <c r="AO25" s="1035"/>
      <c r="AP25" s="1035"/>
      <c r="AQ25" s="1035"/>
      <c r="AR25" s="1035"/>
      <c r="AS25" s="1035"/>
      <c r="AT25" s="1035"/>
      <c r="AU25" s="1035"/>
      <c r="AV25" s="1036"/>
      <c r="AW25" s="152"/>
      <c r="AX25" s="152"/>
      <c r="AY25" s="152"/>
      <c r="AZ25" s="152"/>
      <c r="BA25" s="152"/>
      <c r="BB25" s="152"/>
      <c r="BC25" s="152"/>
      <c r="BD25" s="152"/>
      <c r="BE25" s="152"/>
      <c r="BF25" s="152"/>
      <c r="BG25" s="152"/>
      <c r="BH25" s="152"/>
      <c r="BI25" s="152"/>
      <c r="BJ25" s="152"/>
      <c r="BK25" s="152"/>
      <c r="BL25" s="152"/>
      <c r="BM25" s="152"/>
      <c r="BN25" s="152"/>
      <c r="BO25" s="152"/>
      <c r="BP25" s="152"/>
      <c r="BQ25" s="152"/>
      <c r="BR25" s="143"/>
    </row>
    <row r="26" spans="1:70" s="141" customFormat="1" ht="35.25" customHeight="1" thickBot="1">
      <c r="B26" s="1047" t="s">
        <v>249</v>
      </c>
      <c r="C26" s="1048"/>
      <c r="D26" s="1049">
        <f>N20</f>
        <v>0</v>
      </c>
      <c r="E26" s="1049"/>
      <c r="F26" s="1049"/>
      <c r="G26" s="1049"/>
      <c r="H26" s="1049"/>
      <c r="I26" s="1049"/>
      <c r="J26" s="1049"/>
      <c r="K26" s="1021" t="s">
        <v>148</v>
      </c>
      <c r="L26" s="1017"/>
      <c r="M26" s="1050">
        <f>J20</f>
        <v>0</v>
      </c>
      <c r="N26" s="1051"/>
      <c r="O26" s="1051"/>
      <c r="P26" s="1051"/>
      <c r="Q26" s="1051"/>
      <c r="R26" s="1051"/>
      <c r="S26" s="153" t="s">
        <v>250</v>
      </c>
      <c r="T26" s="1038" t="s">
        <v>251</v>
      </c>
      <c r="U26" s="1038"/>
      <c r="V26" s="1038"/>
      <c r="W26" s="1038"/>
      <c r="X26" s="1038"/>
      <c r="Y26" s="1038"/>
      <c r="Z26" s="1038"/>
      <c r="AA26" s="1018">
        <f>M26*17500</f>
        <v>0</v>
      </c>
      <c r="AB26" s="1019"/>
      <c r="AC26" s="1019"/>
      <c r="AD26" s="1019"/>
      <c r="AE26" s="1019"/>
      <c r="AF26" s="1019"/>
      <c r="AG26" s="1019"/>
      <c r="AH26" s="1019"/>
      <c r="AI26" s="1019"/>
      <c r="AJ26" s="1020" t="s">
        <v>148</v>
      </c>
      <c r="AK26" s="1020"/>
      <c r="AL26" s="1052">
        <f>ROUNDDOWN(MIN(D26,AA26),-3)</f>
        <v>0</v>
      </c>
      <c r="AM26" s="1019"/>
      <c r="AN26" s="1019"/>
      <c r="AO26" s="1019"/>
      <c r="AP26" s="1019"/>
      <c r="AQ26" s="1019"/>
      <c r="AR26" s="1019"/>
      <c r="AS26" s="1019"/>
      <c r="AT26" s="1019"/>
      <c r="AU26" s="1020" t="s">
        <v>148</v>
      </c>
      <c r="AV26" s="1020"/>
      <c r="AW26" s="154"/>
      <c r="AX26" s="152"/>
      <c r="AY26" s="152"/>
      <c r="AZ26" s="152"/>
      <c r="BA26" s="155"/>
      <c r="BB26" s="155"/>
      <c r="BC26" s="155"/>
      <c r="BD26" s="155"/>
      <c r="BE26" s="155"/>
      <c r="BF26" s="143"/>
      <c r="BG26" s="143"/>
      <c r="BH26" s="143"/>
      <c r="BI26" s="143"/>
      <c r="BJ26" s="143"/>
      <c r="BK26" s="143"/>
      <c r="BL26" s="143"/>
      <c r="BM26" s="143"/>
      <c r="BN26" s="152"/>
      <c r="BO26" s="152"/>
      <c r="BP26" s="152"/>
      <c r="BQ26" s="152"/>
      <c r="BR26" s="143"/>
    </row>
    <row r="27" spans="1:70" s="141" customFormat="1" ht="35.25" customHeight="1" thickBot="1">
      <c r="B27" s="1047" t="s">
        <v>252</v>
      </c>
      <c r="C27" s="1048"/>
      <c r="D27" s="1049">
        <f>N21</f>
        <v>0</v>
      </c>
      <c r="E27" s="1049"/>
      <c r="F27" s="1049"/>
      <c r="G27" s="1049"/>
      <c r="H27" s="1049"/>
      <c r="I27" s="1049"/>
      <c r="J27" s="1049"/>
      <c r="K27" s="1021" t="s">
        <v>148</v>
      </c>
      <c r="L27" s="1017"/>
      <c r="M27" s="1050">
        <f>J21</f>
        <v>0</v>
      </c>
      <c r="N27" s="1051"/>
      <c r="O27" s="1051"/>
      <c r="P27" s="1051"/>
      <c r="Q27" s="1051"/>
      <c r="R27" s="1051"/>
      <c r="S27" s="153" t="s">
        <v>250</v>
      </c>
      <c r="T27" s="1038" t="s">
        <v>251</v>
      </c>
      <c r="U27" s="1038"/>
      <c r="V27" s="1038"/>
      <c r="W27" s="1038"/>
      <c r="X27" s="1038"/>
      <c r="Y27" s="1038"/>
      <c r="Z27" s="1038"/>
      <c r="AA27" s="1018">
        <f>M27*17500</f>
        <v>0</v>
      </c>
      <c r="AB27" s="1019"/>
      <c r="AC27" s="1019"/>
      <c r="AD27" s="1019"/>
      <c r="AE27" s="1019"/>
      <c r="AF27" s="1019"/>
      <c r="AG27" s="1019"/>
      <c r="AH27" s="1019"/>
      <c r="AI27" s="1019"/>
      <c r="AJ27" s="1020" t="s">
        <v>148</v>
      </c>
      <c r="AK27" s="1020"/>
      <c r="AL27" s="1052">
        <f>ROUNDDOWN(MIN(D27,AA27),-3)</f>
        <v>0</v>
      </c>
      <c r="AM27" s="1019"/>
      <c r="AN27" s="1019"/>
      <c r="AO27" s="1019"/>
      <c r="AP27" s="1019"/>
      <c r="AQ27" s="1019"/>
      <c r="AR27" s="1019"/>
      <c r="AS27" s="1019"/>
      <c r="AT27" s="1019"/>
      <c r="AU27" s="1020" t="s">
        <v>148</v>
      </c>
      <c r="AV27" s="1020"/>
      <c r="AW27" s="154"/>
      <c r="AX27" s="152"/>
      <c r="AY27" s="152"/>
      <c r="AZ27" s="152"/>
      <c r="BA27" s="143"/>
      <c r="BB27" s="143"/>
      <c r="BC27" s="143"/>
      <c r="BD27" s="143"/>
      <c r="BE27" s="143"/>
      <c r="BF27" s="143"/>
      <c r="BG27" s="143"/>
      <c r="BH27" s="143"/>
      <c r="BI27" s="143"/>
      <c r="BJ27" s="143"/>
      <c r="BK27" s="143"/>
      <c r="BL27" s="143"/>
      <c r="BM27" s="143"/>
      <c r="BN27" s="152"/>
      <c r="BO27" s="152"/>
      <c r="BP27" s="152"/>
      <c r="BQ27" s="152"/>
      <c r="BR27" s="143"/>
    </row>
    <row r="28" spans="1:70" s="141" customFormat="1" ht="35.25" customHeight="1" thickBot="1">
      <c r="B28" s="1047" t="s">
        <v>253</v>
      </c>
      <c r="C28" s="1048"/>
      <c r="D28" s="1049">
        <f>N22</f>
        <v>0</v>
      </c>
      <c r="E28" s="1049"/>
      <c r="F28" s="1049"/>
      <c r="G28" s="1049"/>
      <c r="H28" s="1049"/>
      <c r="I28" s="1049"/>
      <c r="J28" s="1049"/>
      <c r="K28" s="1021" t="s">
        <v>148</v>
      </c>
      <c r="L28" s="1017"/>
      <c r="M28" s="1050">
        <f>J22</f>
        <v>0</v>
      </c>
      <c r="N28" s="1051"/>
      <c r="O28" s="1051"/>
      <c r="P28" s="1051"/>
      <c r="Q28" s="1051"/>
      <c r="R28" s="1051"/>
      <c r="S28" s="153" t="s">
        <v>250</v>
      </c>
      <c r="T28" s="1038" t="s">
        <v>251</v>
      </c>
      <c r="U28" s="1038"/>
      <c r="V28" s="1038"/>
      <c r="W28" s="1038"/>
      <c r="X28" s="1038"/>
      <c r="Y28" s="1038"/>
      <c r="Z28" s="1038"/>
      <c r="AA28" s="1018">
        <f>M28*17500</f>
        <v>0</v>
      </c>
      <c r="AB28" s="1019"/>
      <c r="AC28" s="1019"/>
      <c r="AD28" s="1019"/>
      <c r="AE28" s="1019"/>
      <c r="AF28" s="1019"/>
      <c r="AG28" s="1019"/>
      <c r="AH28" s="1019"/>
      <c r="AI28" s="1019"/>
      <c r="AJ28" s="1020" t="s">
        <v>148</v>
      </c>
      <c r="AK28" s="1020"/>
      <c r="AL28" s="1000">
        <f>ROUNDDOWN(MIN(D28,AA28),-3)</f>
        <v>0</v>
      </c>
      <c r="AM28" s="1001"/>
      <c r="AN28" s="1001"/>
      <c r="AO28" s="1001"/>
      <c r="AP28" s="1001"/>
      <c r="AQ28" s="1001"/>
      <c r="AR28" s="1001"/>
      <c r="AS28" s="1001"/>
      <c r="AT28" s="1001"/>
      <c r="AU28" s="1002" t="s">
        <v>148</v>
      </c>
      <c r="AV28" s="1003"/>
      <c r="AW28" s="156"/>
      <c r="BA28" s="143"/>
      <c r="BB28" s="143"/>
      <c r="BC28" s="143"/>
      <c r="BD28" s="143"/>
      <c r="BE28" s="143"/>
      <c r="BF28" s="143"/>
      <c r="BG28" s="143"/>
      <c r="BH28" s="143"/>
      <c r="BI28" s="143"/>
      <c r="BJ28" s="143"/>
      <c r="BK28" s="143"/>
      <c r="BL28" s="143"/>
      <c r="BM28" s="143"/>
    </row>
    <row r="29" spans="1:70" s="141" customFormat="1" ht="30.75" customHeight="1" thickTop="1">
      <c r="B29" s="157"/>
      <c r="C29" s="157"/>
      <c r="D29" s="143"/>
      <c r="E29" s="143"/>
      <c r="F29" s="143"/>
      <c r="G29" s="143"/>
      <c r="H29" s="143"/>
      <c r="I29" s="143"/>
      <c r="J29" s="143"/>
      <c r="K29" s="152"/>
      <c r="L29" s="152"/>
      <c r="M29" s="158"/>
      <c r="N29" s="158"/>
      <c r="O29" s="158"/>
      <c r="P29" s="158"/>
      <c r="Q29" s="158"/>
      <c r="R29" s="158"/>
      <c r="S29" s="158"/>
      <c r="T29" s="159"/>
      <c r="U29" s="159"/>
      <c r="V29" s="159"/>
      <c r="W29" s="159"/>
      <c r="X29" s="159"/>
      <c r="Y29" s="159"/>
      <c r="Z29" s="159"/>
      <c r="AA29" s="160"/>
      <c r="AB29" s="160"/>
      <c r="AC29" s="160"/>
      <c r="AD29" s="160"/>
      <c r="AE29" s="160"/>
      <c r="AF29" s="160"/>
      <c r="AG29" s="160"/>
      <c r="AH29" s="160"/>
      <c r="AI29" s="160"/>
      <c r="AJ29" s="160"/>
      <c r="AK29" s="160"/>
      <c r="AL29" s="161"/>
      <c r="AM29" s="161"/>
      <c r="AN29" s="161"/>
      <c r="AO29" s="161"/>
      <c r="AP29" s="161"/>
      <c r="AQ29" s="161"/>
      <c r="AR29" s="161"/>
      <c r="AS29" s="161"/>
      <c r="AT29" s="161"/>
      <c r="AU29" s="161"/>
      <c r="AV29" s="161"/>
      <c r="BA29" s="143"/>
      <c r="BB29" s="143"/>
      <c r="BC29" s="143"/>
      <c r="BD29" s="143"/>
      <c r="BE29" s="143"/>
      <c r="BF29" s="143"/>
      <c r="BG29" s="143"/>
      <c r="BH29" s="143"/>
      <c r="BI29" s="143"/>
      <c r="BJ29" s="143"/>
      <c r="BK29" s="143"/>
      <c r="BL29" s="143"/>
      <c r="BM29" s="143"/>
    </row>
    <row r="30" spans="1:70" s="141" customFormat="1" ht="30.75" customHeight="1" thickBot="1">
      <c r="B30" s="1025" t="s">
        <v>254</v>
      </c>
      <c r="C30" s="1025"/>
      <c r="D30" s="1025"/>
      <c r="E30" s="1025"/>
      <c r="F30" s="1025"/>
      <c r="G30" s="1025"/>
      <c r="H30" s="1025"/>
      <c r="I30" s="1025"/>
      <c r="J30" s="1025"/>
      <c r="K30" s="1025"/>
      <c r="L30" s="1025"/>
      <c r="M30" s="1025"/>
      <c r="N30" s="1025"/>
      <c r="O30" s="1025"/>
      <c r="P30" s="1025"/>
      <c r="Q30" s="1025"/>
      <c r="R30" s="1025"/>
      <c r="S30" s="1025"/>
      <c r="T30" s="1025"/>
      <c r="U30" s="1025"/>
      <c r="V30" s="1025"/>
      <c r="W30" s="1025"/>
      <c r="X30" s="1025"/>
      <c r="Y30" s="1025"/>
      <c r="Z30" s="1025"/>
      <c r="AA30" s="1025"/>
      <c r="AB30" s="1025"/>
      <c r="AC30" s="1025"/>
      <c r="AD30" s="1025"/>
      <c r="AE30" s="1025"/>
      <c r="AF30" s="1025"/>
      <c r="AG30" s="1025"/>
      <c r="AH30" s="1025"/>
      <c r="AI30" s="1025"/>
      <c r="AJ30" s="1025"/>
      <c r="AK30" s="1025"/>
      <c r="AL30" s="1025"/>
      <c r="AM30" s="1025"/>
      <c r="AN30" s="1025"/>
      <c r="AO30" s="1025"/>
      <c r="AP30" s="1025"/>
      <c r="AQ30" s="1025"/>
      <c r="AR30" s="1025"/>
      <c r="AS30" s="1025"/>
      <c r="AT30" s="1025"/>
      <c r="AU30" s="1025"/>
      <c r="AV30" s="1025"/>
      <c r="AW30" s="1025"/>
      <c r="AX30" s="1025"/>
      <c r="AY30" s="1025"/>
      <c r="AZ30" s="1025"/>
      <c r="BA30" s="1025"/>
      <c r="BB30" s="1025"/>
      <c r="BC30" s="1025"/>
      <c r="BD30" s="1025"/>
      <c r="BE30" s="1025"/>
      <c r="BF30" s="1025"/>
      <c r="BG30" s="1025"/>
      <c r="BH30" s="1025"/>
      <c r="BI30" s="1025"/>
      <c r="BJ30" s="1025"/>
      <c r="BK30" s="1025"/>
      <c r="BL30" s="1025"/>
      <c r="BM30" s="1025"/>
    </row>
    <row r="31" spans="1:70" s="141" customFormat="1" ht="96" customHeight="1" thickBot="1">
      <c r="B31" s="1031" t="s">
        <v>161</v>
      </c>
      <c r="C31" s="1032"/>
      <c r="D31" s="1032"/>
      <c r="E31" s="1032"/>
      <c r="F31" s="1032"/>
      <c r="G31" s="1032"/>
      <c r="H31" s="1032"/>
      <c r="I31" s="1039"/>
      <c r="J31" s="1046" t="s">
        <v>227</v>
      </c>
      <c r="K31" s="1046"/>
      <c r="L31" s="1046"/>
      <c r="M31" s="1046"/>
      <c r="N31" s="1038" t="s">
        <v>165</v>
      </c>
      <c r="O31" s="1038"/>
      <c r="P31" s="1038"/>
      <c r="Q31" s="1038"/>
      <c r="R31" s="1028" t="s">
        <v>228</v>
      </c>
      <c r="S31" s="1029"/>
      <c r="T31" s="1029"/>
      <c r="U31" s="1030"/>
      <c r="V31" s="1038" t="s">
        <v>167</v>
      </c>
      <c r="W31" s="1038"/>
      <c r="X31" s="1038"/>
      <c r="Y31" s="1038"/>
      <c r="Z31" s="1026" t="s">
        <v>229</v>
      </c>
      <c r="AA31" s="1026"/>
      <c r="AB31" s="1026"/>
      <c r="AC31" s="1026"/>
      <c r="AD31" s="1038" t="s">
        <v>230</v>
      </c>
      <c r="AE31" s="1038"/>
      <c r="AF31" s="1038"/>
      <c r="AG31" s="1038"/>
      <c r="AH31" s="1017" t="s">
        <v>231</v>
      </c>
      <c r="AI31" s="1017"/>
      <c r="AJ31" s="1017"/>
      <c r="AK31" s="1017"/>
      <c r="AL31" s="1038" t="s">
        <v>171</v>
      </c>
      <c r="AM31" s="1038"/>
      <c r="AN31" s="1038"/>
      <c r="AO31" s="1038"/>
      <c r="AP31" s="1038" t="s">
        <v>232</v>
      </c>
      <c r="AQ31" s="1038"/>
      <c r="AR31" s="1038"/>
      <c r="AS31" s="1038"/>
      <c r="AT31" s="1031" t="s">
        <v>255</v>
      </c>
      <c r="AU31" s="1032"/>
      <c r="AV31" s="1032"/>
      <c r="AW31" s="1039"/>
      <c r="AX31" s="1038" t="s">
        <v>174</v>
      </c>
      <c r="AY31" s="1038"/>
      <c r="AZ31" s="1038"/>
      <c r="BA31" s="1038"/>
      <c r="BB31" s="1038" t="s">
        <v>256</v>
      </c>
      <c r="BC31" s="1038"/>
      <c r="BD31" s="1038"/>
      <c r="BE31" s="1038"/>
      <c r="BF31" s="1040"/>
      <c r="BG31" s="1040"/>
      <c r="BH31" s="1040"/>
      <c r="BI31" s="1040"/>
      <c r="BJ31" s="1040"/>
      <c r="BK31" s="1040"/>
      <c r="BL31" s="1040"/>
      <c r="BM31" s="1040"/>
    </row>
    <row r="32" spans="1:70" s="141" customFormat="1" ht="129" customHeight="1" thickBot="1">
      <c r="B32" s="1031"/>
      <c r="C32" s="1032"/>
      <c r="D32" s="1032"/>
      <c r="E32" s="1032"/>
      <c r="F32" s="1032"/>
      <c r="G32" s="1032"/>
      <c r="H32" s="1032"/>
      <c r="I32" s="1039"/>
      <c r="J32" s="1044" t="s">
        <v>236</v>
      </c>
      <c r="K32" s="1045"/>
      <c r="L32" s="1045"/>
      <c r="M32" s="1045"/>
      <c r="N32" s="1044" t="s">
        <v>144</v>
      </c>
      <c r="O32" s="1044"/>
      <c r="P32" s="1044"/>
      <c r="Q32" s="1044"/>
      <c r="R32" s="1045" t="s">
        <v>185</v>
      </c>
      <c r="S32" s="1045"/>
      <c r="T32" s="1045"/>
      <c r="U32" s="1045"/>
      <c r="V32" s="1038" t="s">
        <v>186</v>
      </c>
      <c r="W32" s="1038"/>
      <c r="X32" s="1038"/>
      <c r="Y32" s="1038"/>
      <c r="Z32" s="1044" t="s">
        <v>238</v>
      </c>
      <c r="AA32" s="1044"/>
      <c r="AB32" s="1044"/>
      <c r="AC32" s="1044"/>
      <c r="AD32" s="1044" t="s">
        <v>144</v>
      </c>
      <c r="AE32" s="1044"/>
      <c r="AF32" s="1044"/>
      <c r="AG32" s="1044"/>
      <c r="AH32" s="1041" t="s">
        <v>188</v>
      </c>
      <c r="AI32" s="1042"/>
      <c r="AJ32" s="1042"/>
      <c r="AK32" s="1043"/>
      <c r="AL32" s="1041" t="s">
        <v>239</v>
      </c>
      <c r="AM32" s="1042"/>
      <c r="AN32" s="1042"/>
      <c r="AO32" s="1043"/>
      <c r="AP32" s="1017" t="s">
        <v>190</v>
      </c>
      <c r="AQ32" s="1017"/>
      <c r="AR32" s="1017"/>
      <c r="AS32" s="1017"/>
      <c r="AT32" s="1038" t="s">
        <v>191</v>
      </c>
      <c r="AU32" s="1017"/>
      <c r="AV32" s="1017"/>
      <c r="AW32" s="1017"/>
      <c r="AX32" s="1038" t="s">
        <v>191</v>
      </c>
      <c r="AY32" s="1017"/>
      <c r="AZ32" s="1017"/>
      <c r="BA32" s="1017"/>
      <c r="BB32" s="1038" t="s">
        <v>191</v>
      </c>
      <c r="BC32" s="1017"/>
      <c r="BD32" s="1017"/>
      <c r="BE32" s="1017"/>
      <c r="BF32" s="1040"/>
      <c r="BG32" s="994"/>
      <c r="BH32" s="994"/>
      <c r="BI32" s="994"/>
      <c r="BJ32" s="1040"/>
      <c r="BK32" s="994"/>
      <c r="BL32" s="994"/>
      <c r="BM32" s="994"/>
    </row>
    <row r="33" spans="2:65" s="141" customFormat="1" ht="35.25" customHeight="1" thickBot="1">
      <c r="B33" s="1031" t="s">
        <v>257</v>
      </c>
      <c r="C33" s="1032"/>
      <c r="D33" s="1032"/>
      <c r="E33" s="1032"/>
      <c r="F33" s="1032"/>
      <c r="G33" s="1032"/>
      <c r="H33" s="1032"/>
      <c r="I33" s="1039"/>
      <c r="J33" s="1038"/>
      <c r="K33" s="1017"/>
      <c r="L33" s="1017"/>
      <c r="M33" s="1017"/>
      <c r="N33" s="1038"/>
      <c r="O33" s="1038"/>
      <c r="P33" s="1038"/>
      <c r="Q33" s="1038"/>
      <c r="R33" s="1017"/>
      <c r="S33" s="1017"/>
      <c r="T33" s="1017"/>
      <c r="U33" s="1017"/>
      <c r="V33" s="1038"/>
      <c r="W33" s="1038"/>
      <c r="X33" s="1038"/>
      <c r="Y33" s="1038"/>
      <c r="Z33" s="1038"/>
      <c r="AA33" s="1038"/>
      <c r="AB33" s="1038"/>
      <c r="AC33" s="1038"/>
      <c r="AD33" s="1038"/>
      <c r="AE33" s="1038"/>
      <c r="AF33" s="1038"/>
      <c r="AG33" s="1038"/>
      <c r="AH33" s="1017"/>
      <c r="AI33" s="1017"/>
      <c r="AJ33" s="1017"/>
      <c r="AK33" s="1017"/>
      <c r="AL33" s="1017"/>
      <c r="AM33" s="1017"/>
      <c r="AN33" s="1017"/>
      <c r="AO33" s="1017"/>
      <c r="AP33" s="1017"/>
      <c r="AQ33" s="1017"/>
      <c r="AR33" s="1017"/>
      <c r="AS33" s="1017"/>
      <c r="AT33" s="1017"/>
      <c r="AU33" s="1017"/>
      <c r="AV33" s="1017"/>
      <c r="AW33" s="1017"/>
      <c r="AX33" s="1017"/>
      <c r="AY33" s="1017"/>
      <c r="AZ33" s="1017"/>
      <c r="BA33" s="1017"/>
      <c r="BB33" s="1017"/>
      <c r="BC33" s="1017"/>
      <c r="BD33" s="1017"/>
      <c r="BE33" s="1017"/>
      <c r="BF33" s="994"/>
      <c r="BG33" s="994"/>
      <c r="BH33" s="994"/>
      <c r="BI33" s="994"/>
      <c r="BJ33" s="994"/>
      <c r="BK33" s="994"/>
      <c r="BL33" s="994"/>
      <c r="BM33" s="994"/>
    </row>
    <row r="34" spans="2:65" s="141" customFormat="1" ht="35.25" customHeight="1" thickBot="1">
      <c r="B34" s="1031" t="s">
        <v>258</v>
      </c>
      <c r="C34" s="1032"/>
      <c r="D34" s="1032"/>
      <c r="E34" s="1032"/>
      <c r="F34" s="1032"/>
      <c r="G34" s="1032"/>
      <c r="H34" s="1032"/>
      <c r="I34" s="1039"/>
      <c r="J34" s="1038"/>
      <c r="K34" s="1017"/>
      <c r="L34" s="1017"/>
      <c r="M34" s="1017"/>
      <c r="N34" s="1038"/>
      <c r="O34" s="1038"/>
      <c r="P34" s="1038"/>
      <c r="Q34" s="1038"/>
      <c r="R34" s="1017"/>
      <c r="S34" s="1017"/>
      <c r="T34" s="1017"/>
      <c r="U34" s="1017"/>
      <c r="V34" s="1038"/>
      <c r="W34" s="1038"/>
      <c r="X34" s="1038"/>
      <c r="Y34" s="1038"/>
      <c r="Z34" s="1038"/>
      <c r="AA34" s="1038"/>
      <c r="AB34" s="1038"/>
      <c r="AC34" s="1038"/>
      <c r="AD34" s="1038"/>
      <c r="AE34" s="1038"/>
      <c r="AF34" s="1038"/>
      <c r="AG34" s="1038"/>
      <c r="AH34" s="1017"/>
      <c r="AI34" s="1017"/>
      <c r="AJ34" s="1017"/>
      <c r="AK34" s="1017"/>
      <c r="AL34" s="1017"/>
      <c r="AM34" s="1017"/>
      <c r="AN34" s="1017"/>
      <c r="AO34" s="1017"/>
      <c r="AP34" s="1017"/>
      <c r="AQ34" s="1017"/>
      <c r="AR34" s="1017"/>
      <c r="AS34" s="1017"/>
      <c r="AT34" s="1017"/>
      <c r="AU34" s="1017"/>
      <c r="AV34" s="1017"/>
      <c r="AW34" s="1017"/>
      <c r="AX34" s="1017"/>
      <c r="AY34" s="1017"/>
      <c r="AZ34" s="1017"/>
      <c r="BA34" s="1017"/>
      <c r="BB34" s="1017"/>
      <c r="BC34" s="1017"/>
      <c r="BD34" s="1017"/>
      <c r="BE34" s="1017"/>
      <c r="BF34" s="994"/>
      <c r="BG34" s="994"/>
      <c r="BH34" s="994"/>
      <c r="BI34" s="994"/>
      <c r="BJ34" s="994"/>
      <c r="BK34" s="994"/>
      <c r="BL34" s="994"/>
      <c r="BM34" s="994"/>
    </row>
    <row r="35" spans="2:65" s="141" customFormat="1" ht="30.75" customHeight="1">
      <c r="B35" s="162"/>
      <c r="C35" s="162"/>
      <c r="D35" s="162"/>
      <c r="E35" s="162"/>
      <c r="F35" s="159"/>
      <c r="G35" s="152"/>
      <c r="H35" s="152"/>
      <c r="I35" s="152"/>
      <c r="J35" s="159"/>
      <c r="K35" s="159"/>
      <c r="L35" s="159"/>
      <c r="M35" s="159"/>
      <c r="N35" s="152"/>
      <c r="O35" s="152"/>
      <c r="P35" s="152"/>
      <c r="Q35" s="152"/>
      <c r="R35" s="159"/>
      <c r="S35" s="159"/>
      <c r="T35" s="159"/>
      <c r="U35" s="159"/>
      <c r="V35" s="152"/>
      <c r="W35" s="152"/>
      <c r="X35" s="152"/>
      <c r="Y35" s="152"/>
      <c r="Z35" s="152"/>
      <c r="AA35" s="152"/>
      <c r="AB35" s="152"/>
      <c r="AC35" s="152"/>
      <c r="AD35" s="152"/>
      <c r="AE35" s="152"/>
      <c r="AF35" s="152"/>
      <c r="AG35" s="152"/>
      <c r="AH35" s="152"/>
      <c r="AI35" s="152"/>
      <c r="AJ35" s="152"/>
      <c r="AK35" s="152"/>
      <c r="AL35" s="152"/>
      <c r="AM35" s="152"/>
      <c r="AN35" s="152"/>
      <c r="AO35" s="152"/>
      <c r="AP35" s="152"/>
      <c r="AQ35" s="152"/>
      <c r="AR35" s="152"/>
      <c r="AS35" s="152"/>
      <c r="AT35" s="152"/>
      <c r="AU35" s="152"/>
      <c r="AV35" s="152"/>
      <c r="AW35" s="152"/>
      <c r="AX35" s="152"/>
      <c r="AY35" s="152"/>
      <c r="AZ35" s="152"/>
      <c r="BA35" s="152"/>
      <c r="BB35" s="152"/>
      <c r="BC35" s="152"/>
      <c r="BD35" s="152"/>
      <c r="BE35" s="152"/>
      <c r="BF35" s="152"/>
      <c r="BG35" s="152"/>
      <c r="BH35" s="152"/>
      <c r="BI35" s="152"/>
      <c r="BJ35" s="152"/>
      <c r="BK35" s="152"/>
      <c r="BL35" s="152"/>
      <c r="BM35" s="152"/>
    </row>
    <row r="36" spans="2:65" s="141" customFormat="1" ht="30.75" customHeight="1" thickBot="1">
      <c r="B36" s="1025" t="s">
        <v>259</v>
      </c>
      <c r="C36" s="1025"/>
      <c r="D36" s="1025"/>
      <c r="E36" s="1025"/>
      <c r="F36" s="1025"/>
      <c r="G36" s="1025"/>
      <c r="H36" s="1025"/>
      <c r="I36" s="1025"/>
      <c r="J36" s="1025"/>
      <c r="K36" s="1025"/>
      <c r="L36" s="1025"/>
      <c r="M36" s="1025"/>
      <c r="N36" s="1025"/>
      <c r="O36" s="1025"/>
      <c r="P36" s="1025"/>
      <c r="Q36" s="1025"/>
      <c r="R36" s="1025"/>
      <c r="S36" s="1025"/>
      <c r="T36" s="1025"/>
      <c r="U36" s="1025"/>
      <c r="V36" s="1025"/>
      <c r="W36" s="1025"/>
      <c r="X36" s="1025"/>
      <c r="Y36" s="1025"/>
      <c r="Z36" s="1025"/>
      <c r="AA36" s="1025"/>
      <c r="AB36" s="1025"/>
      <c r="AC36" s="1025"/>
      <c r="AD36" s="1025"/>
      <c r="AE36" s="1025"/>
      <c r="AF36" s="1025"/>
      <c r="AG36" s="1025"/>
      <c r="AH36" s="1025"/>
      <c r="AI36" s="1025"/>
      <c r="AJ36" s="1025"/>
      <c r="AK36" s="1025"/>
      <c r="AL36" s="1025"/>
      <c r="AM36" s="1025"/>
      <c r="AN36" s="1025"/>
      <c r="AO36" s="1025"/>
      <c r="AP36" s="1025"/>
      <c r="AQ36" s="1025"/>
      <c r="AR36" s="1025"/>
      <c r="AS36" s="1025"/>
      <c r="AT36" s="1025"/>
      <c r="AU36" s="1025"/>
      <c r="AV36" s="1025"/>
      <c r="AW36" s="1025"/>
      <c r="AX36" s="1025"/>
      <c r="AY36" s="1025"/>
      <c r="AZ36" s="1025"/>
      <c r="BA36" s="1025"/>
      <c r="BB36" s="1025"/>
      <c r="BC36" s="1025"/>
      <c r="BD36" s="1025"/>
      <c r="BE36" s="1025"/>
      <c r="BF36" s="1025"/>
      <c r="BG36" s="1025"/>
      <c r="BH36" s="1025"/>
      <c r="BI36" s="1025"/>
      <c r="BJ36" s="1025"/>
      <c r="BK36" s="1025"/>
      <c r="BL36" s="1025"/>
      <c r="BM36" s="1025"/>
    </row>
    <row r="37" spans="2:65" s="141" customFormat="1" ht="96" customHeight="1" thickTop="1" thickBot="1">
      <c r="B37" s="1017"/>
      <c r="C37" s="1017"/>
      <c r="D37" s="1017"/>
      <c r="E37" s="1017"/>
      <c r="F37" s="1017"/>
      <c r="G37" s="1017"/>
      <c r="H37" s="1017"/>
      <c r="I37" s="1017"/>
      <c r="J37" s="1017"/>
      <c r="K37" s="1017"/>
      <c r="L37" s="1017"/>
      <c r="M37" s="1017"/>
      <c r="N37" s="1017"/>
      <c r="O37" s="1026" t="s">
        <v>260</v>
      </c>
      <c r="P37" s="1027"/>
      <c r="Q37" s="1027"/>
      <c r="R37" s="1027"/>
      <c r="S37" s="1027"/>
      <c r="T37" s="1027"/>
      <c r="U37" s="1027"/>
      <c r="V37" s="1028" t="s">
        <v>261</v>
      </c>
      <c r="W37" s="1029"/>
      <c r="X37" s="1030"/>
      <c r="Y37" s="1031" t="s">
        <v>262</v>
      </c>
      <c r="Z37" s="1032"/>
      <c r="AA37" s="1032"/>
      <c r="AB37" s="1032"/>
      <c r="AC37" s="1032"/>
      <c r="AD37" s="1032"/>
      <c r="AE37" s="1033"/>
      <c r="AF37" s="1034" t="s">
        <v>263</v>
      </c>
      <c r="AG37" s="1035"/>
      <c r="AH37" s="1035"/>
      <c r="AI37" s="1035"/>
      <c r="AJ37" s="1035"/>
      <c r="AK37" s="1035"/>
      <c r="AL37" s="1036"/>
      <c r="AM37" s="1037"/>
      <c r="AN37" s="994"/>
      <c r="AO37" s="994"/>
      <c r="AP37" s="994"/>
      <c r="AQ37" s="994"/>
      <c r="AR37" s="994"/>
      <c r="AS37" s="994"/>
      <c r="AT37" s="143"/>
    </row>
    <row r="38" spans="2:65" s="141" customFormat="1" ht="35.25" customHeight="1" thickBot="1">
      <c r="B38" s="1017" t="s">
        <v>264</v>
      </c>
      <c r="C38" s="1017"/>
      <c r="D38" s="1017"/>
      <c r="E38" s="1017"/>
      <c r="F38" s="1017"/>
      <c r="G38" s="1017"/>
      <c r="H38" s="1017"/>
      <c r="I38" s="1017"/>
      <c r="J38" s="1017"/>
      <c r="K38" s="1017"/>
      <c r="L38" s="1017"/>
      <c r="M38" s="1017"/>
      <c r="N38" s="1017"/>
      <c r="O38" s="1018">
        <v>0</v>
      </c>
      <c r="P38" s="1019"/>
      <c r="Q38" s="1019"/>
      <c r="R38" s="1019"/>
      <c r="S38" s="1019"/>
      <c r="T38" s="1020" t="s">
        <v>148</v>
      </c>
      <c r="U38" s="1021"/>
      <c r="V38" s="1022"/>
      <c r="W38" s="1023"/>
      <c r="X38" s="1024"/>
      <c r="Y38" s="163"/>
      <c r="Z38" s="1019">
        <v>1030000</v>
      </c>
      <c r="AA38" s="1019"/>
      <c r="AB38" s="1019"/>
      <c r="AC38" s="1019"/>
      <c r="AD38" s="1020" t="s">
        <v>148</v>
      </c>
      <c r="AE38" s="1021"/>
      <c r="AF38" s="1000">
        <f>ROUNDDOWN(MIN(O38,Y38),-3)</f>
        <v>0</v>
      </c>
      <c r="AG38" s="1001"/>
      <c r="AH38" s="1001"/>
      <c r="AI38" s="1001"/>
      <c r="AJ38" s="1001"/>
      <c r="AK38" s="1002" t="s">
        <v>148</v>
      </c>
      <c r="AL38" s="1003"/>
      <c r="AM38" s="994"/>
      <c r="AN38" s="994"/>
      <c r="AO38" s="994"/>
      <c r="AP38" s="994"/>
      <c r="AQ38" s="994"/>
      <c r="AR38" s="994"/>
      <c r="AS38" s="994"/>
      <c r="AT38" s="164"/>
      <c r="AU38" s="164"/>
      <c r="AV38" s="164"/>
    </row>
    <row r="39" spans="2:65" s="141" customFormat="1" ht="65.25" customHeight="1" thickTop="1">
      <c r="B39" s="1004" t="s">
        <v>265</v>
      </c>
      <c r="C39" s="1002"/>
      <c r="D39" s="1002"/>
      <c r="E39" s="1002"/>
      <c r="F39" s="1002"/>
      <c r="G39" s="1002"/>
      <c r="H39" s="1002"/>
      <c r="I39" s="1002"/>
      <c r="J39" s="1002"/>
      <c r="K39" s="1002"/>
      <c r="L39" s="1002"/>
      <c r="M39" s="1002"/>
      <c r="N39" s="1002"/>
      <c r="O39" s="1007">
        <v>0</v>
      </c>
      <c r="P39" s="1001"/>
      <c r="Q39" s="1001"/>
      <c r="R39" s="1001"/>
      <c r="S39" s="1001"/>
      <c r="T39" s="1002" t="s">
        <v>148</v>
      </c>
      <c r="U39" s="1010"/>
      <c r="V39" s="1012" t="s">
        <v>143</v>
      </c>
      <c r="W39" s="1002"/>
      <c r="X39" s="1010"/>
      <c r="Y39" s="165"/>
      <c r="Z39" s="1001">
        <v>310000</v>
      </c>
      <c r="AA39" s="1001"/>
      <c r="AB39" s="1001"/>
      <c r="AC39" s="1001"/>
      <c r="AD39" s="1002" t="s">
        <v>148</v>
      </c>
      <c r="AE39" s="1002"/>
      <c r="AF39" s="1013">
        <f>ROUNDDOWN(MIN(O39,IF(V39="無",Z39,Z40)),-3)</f>
        <v>0</v>
      </c>
      <c r="AG39" s="1014"/>
      <c r="AH39" s="1014"/>
      <c r="AI39" s="1014"/>
      <c r="AJ39" s="1014"/>
      <c r="AK39" s="990" t="s">
        <v>148</v>
      </c>
      <c r="AL39" s="991"/>
      <c r="AM39" s="994"/>
      <c r="AN39" s="994"/>
      <c r="AO39" s="994"/>
      <c r="AP39" s="994"/>
      <c r="AQ39" s="994"/>
      <c r="AR39" s="994"/>
      <c r="AS39" s="994"/>
      <c r="AT39" s="143"/>
      <c r="AU39" s="141" t="s">
        <v>266</v>
      </c>
    </row>
    <row r="40" spans="2:65" s="141" customFormat="1" ht="65.25" customHeight="1" thickBot="1">
      <c r="B40" s="1005"/>
      <c r="C40" s="1006"/>
      <c r="D40" s="1006"/>
      <c r="E40" s="1006"/>
      <c r="F40" s="1006"/>
      <c r="G40" s="1006"/>
      <c r="H40" s="1006"/>
      <c r="I40" s="1006"/>
      <c r="J40" s="1006"/>
      <c r="K40" s="1006"/>
      <c r="L40" s="1006"/>
      <c r="M40" s="1006"/>
      <c r="N40" s="1006"/>
      <c r="O40" s="1008"/>
      <c r="P40" s="1009"/>
      <c r="Q40" s="1009"/>
      <c r="R40" s="1009"/>
      <c r="S40" s="1009"/>
      <c r="T40" s="1006"/>
      <c r="U40" s="1011"/>
      <c r="V40" s="1005"/>
      <c r="W40" s="1006"/>
      <c r="X40" s="1011"/>
      <c r="Y40" s="166"/>
      <c r="Z40" s="995">
        <v>378000</v>
      </c>
      <c r="AA40" s="995"/>
      <c r="AB40" s="995"/>
      <c r="AC40" s="995"/>
      <c r="AD40" s="996" t="s">
        <v>267</v>
      </c>
      <c r="AE40" s="997"/>
      <c r="AF40" s="1015"/>
      <c r="AG40" s="1016"/>
      <c r="AH40" s="1016"/>
      <c r="AI40" s="1016"/>
      <c r="AJ40" s="1016"/>
      <c r="AK40" s="992"/>
      <c r="AL40" s="993"/>
      <c r="AM40" s="152"/>
      <c r="AN40" s="152"/>
      <c r="AO40" s="152"/>
      <c r="AP40" s="152"/>
      <c r="AQ40" s="152"/>
      <c r="AR40" s="152"/>
      <c r="AS40" s="152"/>
      <c r="AT40" s="143"/>
    </row>
    <row r="41" spans="2:65" ht="82.5" customHeight="1">
      <c r="B41" s="998" t="s">
        <v>268</v>
      </c>
      <c r="C41" s="999"/>
      <c r="D41" s="999"/>
      <c r="E41" s="999"/>
      <c r="F41" s="999"/>
      <c r="G41" s="999"/>
      <c r="H41" s="999"/>
      <c r="I41" s="999"/>
      <c r="J41" s="999"/>
      <c r="K41" s="999"/>
      <c r="L41" s="999"/>
      <c r="M41" s="999"/>
      <c r="N41" s="999"/>
      <c r="O41" s="999"/>
      <c r="P41" s="999"/>
      <c r="Q41" s="999"/>
      <c r="R41" s="999"/>
      <c r="S41" s="999"/>
      <c r="T41" s="999"/>
      <c r="U41" s="999"/>
      <c r="V41" s="999"/>
      <c r="W41" s="999"/>
      <c r="X41" s="999"/>
      <c r="Y41" s="999"/>
      <c r="Z41" s="999"/>
      <c r="AA41" s="999"/>
      <c r="AB41" s="999"/>
      <c r="AC41" s="999"/>
      <c r="AD41" s="999"/>
      <c r="AE41" s="999"/>
      <c r="AF41" s="999"/>
      <c r="AG41" s="999"/>
      <c r="AH41" s="999"/>
      <c r="AI41" s="999"/>
      <c r="AJ41" s="999"/>
      <c r="AK41" s="999"/>
      <c r="AL41" s="999"/>
      <c r="AM41" s="999"/>
      <c r="AN41" s="999"/>
      <c r="AO41" s="999"/>
      <c r="AP41" s="999"/>
      <c r="AQ41" s="999"/>
      <c r="AR41" s="999"/>
      <c r="AS41" s="999"/>
      <c r="AT41" s="999"/>
      <c r="AU41" s="999"/>
      <c r="AV41" s="999"/>
      <c r="AW41" s="999"/>
      <c r="AX41" s="999"/>
      <c r="AY41" s="999"/>
      <c r="AZ41" s="999"/>
      <c r="BA41" s="999"/>
      <c r="BB41" s="999"/>
      <c r="BC41" s="999"/>
      <c r="BD41" s="999"/>
      <c r="BE41" s="999"/>
      <c r="BF41" s="999"/>
      <c r="BG41" s="999"/>
      <c r="BH41" s="999"/>
      <c r="BI41" s="999"/>
      <c r="BJ41" s="999"/>
      <c r="BK41" s="999"/>
      <c r="BL41" s="999"/>
      <c r="BM41" s="999"/>
    </row>
  </sheetData>
  <mergeCells count="244">
    <mergeCell ref="B2:BM2"/>
    <mergeCell ref="AZ4:BH4"/>
    <mergeCell ref="BI4:BM4"/>
    <mergeCell ref="AF5:AX7"/>
    <mergeCell ref="B8:Y8"/>
    <mergeCell ref="B9:F9"/>
    <mergeCell ref="G9:J9"/>
    <mergeCell ref="K9:O9"/>
    <mergeCell ref="P9:Y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B21:BE21"/>
    <mergeCell ref="BB19:BE19"/>
    <mergeCell ref="BF19:BI19"/>
    <mergeCell ref="BJ19:BM19"/>
    <mergeCell ref="BN19:BQ19"/>
    <mergeCell ref="V19:Y19"/>
    <mergeCell ref="Z19:AC19"/>
    <mergeCell ref="AD19:AG19"/>
    <mergeCell ref="AH19:AK19"/>
    <mergeCell ref="AL19:AO19"/>
    <mergeCell ref="AP19:AS19"/>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B27:C27"/>
    <mergeCell ref="D27:J27"/>
    <mergeCell ref="K27:L27"/>
    <mergeCell ref="M27:R27"/>
    <mergeCell ref="T27:Z27"/>
    <mergeCell ref="AA27:AI27"/>
    <mergeCell ref="AJ27:AK27"/>
    <mergeCell ref="AL27:AT27"/>
    <mergeCell ref="AU27:AV27"/>
    <mergeCell ref="B28:C28"/>
    <mergeCell ref="D28:J28"/>
    <mergeCell ref="K28:L28"/>
    <mergeCell ref="M28:R28"/>
    <mergeCell ref="T28:Z28"/>
    <mergeCell ref="AA28:AI28"/>
    <mergeCell ref="AJ28:AK28"/>
    <mergeCell ref="AL28:AT28"/>
    <mergeCell ref="AU28:AV28"/>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s>
  <phoneticPr fontId="5"/>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8"/>
  <sheetViews>
    <sheetView view="pageBreakPreview" topLeftCell="A25" zoomScale="90" zoomScaleNormal="100" zoomScaleSheetLayoutView="90" workbookViewId="0">
      <selection activeCell="C22" sqref="C22:K22"/>
    </sheetView>
  </sheetViews>
  <sheetFormatPr defaultColWidth="9" defaultRowHeight="12"/>
  <cols>
    <col min="1" max="1" width="11.25" style="167" customWidth="1"/>
    <col min="2" max="18" width="10" style="167" customWidth="1"/>
    <col min="19" max="16384" width="9" style="167"/>
  </cols>
  <sheetData>
    <row r="1" spans="1:11">
      <c r="A1" s="167" t="s">
        <v>611</v>
      </c>
    </row>
    <row r="2" spans="1:11" ht="18" customHeight="1">
      <c r="A2" s="737" t="s">
        <v>285</v>
      </c>
      <c r="B2" s="737"/>
      <c r="C2" s="737"/>
      <c r="D2" s="737"/>
      <c r="E2" s="737"/>
      <c r="F2" s="737"/>
      <c r="G2" s="737"/>
      <c r="H2" s="737"/>
      <c r="I2" s="737"/>
      <c r="J2" s="737"/>
      <c r="K2" s="737"/>
    </row>
    <row r="7" spans="1:11" ht="18.75" customHeight="1">
      <c r="A7" s="290" t="s">
        <v>86</v>
      </c>
      <c r="B7" s="688" t="s">
        <v>589</v>
      </c>
      <c r="C7" s="688"/>
      <c r="D7" s="688"/>
      <c r="E7" s="688"/>
      <c r="F7" s="688"/>
      <c r="G7" s="688"/>
    </row>
    <row r="8" spans="1:11" ht="12" customHeight="1">
      <c r="A8" s="298"/>
      <c r="B8" s="177"/>
      <c r="C8" s="177"/>
      <c r="D8" s="177"/>
      <c r="E8" s="177"/>
      <c r="F8" s="177"/>
    </row>
    <row r="10" spans="1:11">
      <c r="A10" s="734" t="s">
        <v>271</v>
      </c>
      <c r="B10" s="734"/>
      <c r="C10" s="734"/>
      <c r="D10" s="734" t="s">
        <v>312</v>
      </c>
      <c r="E10" s="734"/>
      <c r="F10" s="734"/>
      <c r="G10" s="734" t="s">
        <v>272</v>
      </c>
      <c r="H10" s="734"/>
      <c r="I10" s="734"/>
      <c r="J10" s="734"/>
      <c r="K10" s="734"/>
    </row>
    <row r="11" spans="1:11" ht="18.75" customHeight="1">
      <c r="A11" s="739"/>
      <c r="B11" s="739"/>
      <c r="C11" s="739"/>
      <c r="D11" s="739"/>
      <c r="E11" s="739"/>
      <c r="F11" s="739"/>
      <c r="G11" s="739"/>
      <c r="H11" s="739"/>
      <c r="I11" s="739"/>
      <c r="J11" s="739"/>
      <c r="K11" s="739"/>
    </row>
    <row r="12" spans="1:11" ht="12" customHeight="1">
      <c r="A12" s="311"/>
      <c r="B12" s="311"/>
      <c r="C12" s="311"/>
      <c r="D12" s="311"/>
      <c r="E12" s="311"/>
      <c r="F12" s="311"/>
      <c r="G12" s="311"/>
      <c r="H12" s="311"/>
      <c r="I12" s="311"/>
      <c r="J12" s="311"/>
      <c r="K12" s="311"/>
    </row>
    <row r="13" spans="1:11" ht="12" customHeight="1">
      <c r="A13" s="311"/>
      <c r="B13" s="311"/>
      <c r="C13" s="311"/>
      <c r="D13" s="311"/>
      <c r="E13" s="311"/>
      <c r="F13" s="311"/>
      <c r="G13" s="311"/>
      <c r="H13" s="311"/>
      <c r="I13" s="311"/>
      <c r="J13" s="311"/>
      <c r="K13" s="311"/>
    </row>
    <row r="14" spans="1:11">
      <c r="A14" s="167" t="s">
        <v>315</v>
      </c>
    </row>
    <row r="15" spans="1:11" ht="3.75" customHeight="1"/>
    <row r="16" spans="1:11">
      <c r="A16" s="738" t="s">
        <v>273</v>
      </c>
      <c r="B16" s="728" t="s">
        <v>286</v>
      </c>
      <c r="C16" s="728"/>
      <c r="D16" s="728"/>
      <c r="E16" s="728"/>
      <c r="F16" s="728"/>
      <c r="G16" s="728" t="s">
        <v>287</v>
      </c>
      <c r="H16" s="728"/>
      <c r="I16" s="728"/>
      <c r="J16" s="728"/>
      <c r="K16" s="728"/>
    </row>
    <row r="17" spans="1:11" ht="18.75" customHeight="1">
      <c r="A17" s="729"/>
      <c r="B17" s="345" t="s">
        <v>619</v>
      </c>
      <c r="C17" s="347" t="s">
        <v>620</v>
      </c>
      <c r="D17" s="346" t="s">
        <v>621</v>
      </c>
      <c r="E17" s="346" t="s">
        <v>622</v>
      </c>
      <c r="F17" s="348" t="s">
        <v>620</v>
      </c>
      <c r="G17" s="345" t="s">
        <v>619</v>
      </c>
      <c r="H17" s="347" t="s">
        <v>620</v>
      </c>
      <c r="I17" s="346" t="s">
        <v>621</v>
      </c>
      <c r="J17" s="346" t="s">
        <v>622</v>
      </c>
      <c r="K17" s="348" t="s">
        <v>620</v>
      </c>
    </row>
    <row r="18" spans="1:11" ht="18.75" customHeight="1">
      <c r="A18" s="290" t="s">
        <v>302</v>
      </c>
      <c r="B18" s="711"/>
      <c r="C18" s="711"/>
      <c r="D18" s="711"/>
      <c r="E18" s="711"/>
      <c r="F18" s="711"/>
      <c r="G18" s="671"/>
      <c r="H18" s="672"/>
      <c r="I18" s="672"/>
      <c r="J18" s="672"/>
      <c r="K18" s="673"/>
    </row>
    <row r="19" spans="1:11" ht="18.75" customHeight="1">
      <c r="A19" s="343" t="s">
        <v>383</v>
      </c>
      <c r="B19" s="337" t="s">
        <v>624</v>
      </c>
      <c r="C19" s="379"/>
      <c r="D19" s="338" t="s">
        <v>625</v>
      </c>
      <c r="E19" s="380"/>
      <c r="F19" s="340" t="s">
        <v>626</v>
      </c>
      <c r="G19" s="380"/>
      <c r="H19" s="339" t="s">
        <v>627</v>
      </c>
      <c r="I19" s="380"/>
      <c r="J19" s="339" t="s">
        <v>628</v>
      </c>
      <c r="K19" s="518">
        <f>C19+E19+G19+I19</f>
        <v>0</v>
      </c>
    </row>
    <row r="20" spans="1:11">
      <c r="A20" s="705" t="s">
        <v>292</v>
      </c>
      <c r="B20" s="728" t="s">
        <v>290</v>
      </c>
      <c r="C20" s="728"/>
      <c r="D20" s="728"/>
      <c r="E20" s="728"/>
      <c r="F20" s="728"/>
      <c r="G20" s="728" t="s">
        <v>291</v>
      </c>
      <c r="H20" s="728"/>
      <c r="I20" s="728"/>
      <c r="J20" s="728"/>
      <c r="K20" s="728"/>
    </row>
    <row r="21" spans="1:11" ht="18.75" customHeight="1">
      <c r="A21" s="729"/>
      <c r="B21" s="711"/>
      <c r="C21" s="711"/>
      <c r="D21" s="711"/>
      <c r="E21" s="711"/>
      <c r="F21" s="711"/>
      <c r="G21" s="711"/>
      <c r="H21" s="711"/>
      <c r="I21" s="711"/>
      <c r="J21" s="711"/>
      <c r="K21" s="711"/>
    </row>
    <row r="22" spans="1:11" ht="12" customHeight="1">
      <c r="A22" s="727" t="s">
        <v>591</v>
      </c>
      <c r="B22" s="290" t="s">
        <v>294</v>
      </c>
      <c r="C22" s="734" t="s">
        <v>295</v>
      </c>
      <c r="D22" s="734"/>
      <c r="E22" s="734"/>
      <c r="F22" s="734"/>
      <c r="G22" s="734"/>
      <c r="H22" s="734"/>
      <c r="I22" s="734"/>
      <c r="J22" s="734"/>
      <c r="K22" s="734"/>
    </row>
    <row r="23" spans="1:11">
      <c r="A23" s="727"/>
      <c r="B23" s="711"/>
      <c r="C23" s="290" t="s">
        <v>296</v>
      </c>
      <c r="D23" s="290" t="s">
        <v>297</v>
      </c>
      <c r="E23" s="290" t="s">
        <v>298</v>
      </c>
      <c r="F23" s="735" t="s">
        <v>291</v>
      </c>
      <c r="G23" s="736"/>
      <c r="H23" s="728" t="s">
        <v>299</v>
      </c>
      <c r="I23" s="728"/>
      <c r="J23" s="728"/>
      <c r="K23" s="728"/>
    </row>
    <row r="24" spans="1:11" ht="18.75" customHeight="1">
      <c r="A24" s="727"/>
      <c r="B24" s="711"/>
      <c r="C24" s="350"/>
      <c r="D24" s="351"/>
      <c r="E24" s="352"/>
      <c r="F24" s="674"/>
      <c r="G24" s="674"/>
      <c r="H24" s="305" t="s">
        <v>300</v>
      </c>
      <c r="I24" s="353"/>
      <c r="J24" s="305" t="s">
        <v>301</v>
      </c>
      <c r="K24" s="354"/>
    </row>
    <row r="25" spans="1:11" ht="18.75" customHeight="1">
      <c r="A25" s="727"/>
      <c r="B25" s="711"/>
      <c r="C25" s="350"/>
      <c r="D25" s="351"/>
      <c r="E25" s="352"/>
      <c r="F25" s="674"/>
      <c r="G25" s="674"/>
      <c r="H25" s="305" t="s">
        <v>300</v>
      </c>
      <c r="I25" s="353"/>
      <c r="J25" s="305" t="s">
        <v>301</v>
      </c>
      <c r="K25" s="354"/>
    </row>
    <row r="28" spans="1:11">
      <c r="A28" s="167" t="s">
        <v>316</v>
      </c>
    </row>
    <row r="29" spans="1:11" ht="3.75" customHeight="1"/>
    <row r="30" spans="1:11" ht="15" customHeight="1">
      <c r="A30" s="716" t="s">
        <v>63</v>
      </c>
      <c r="B30" s="731" t="s">
        <v>508</v>
      </c>
      <c r="C30" s="732"/>
      <c r="D30" s="732"/>
      <c r="E30" s="733"/>
      <c r="F30" s="732" t="s">
        <v>509</v>
      </c>
      <c r="G30" s="732"/>
      <c r="H30" s="732"/>
      <c r="I30" s="733"/>
      <c r="J30" s="798" t="s">
        <v>437</v>
      </c>
      <c r="K30" s="716" t="s">
        <v>282</v>
      </c>
    </row>
    <row r="31" spans="1:11" ht="19.5" customHeight="1">
      <c r="A31" s="717"/>
      <c r="B31" s="292" t="s">
        <v>438</v>
      </c>
      <c r="C31" s="292" t="s">
        <v>439</v>
      </c>
      <c r="D31" s="292" t="s">
        <v>440</v>
      </c>
      <c r="E31" s="300" t="s">
        <v>279</v>
      </c>
      <c r="F31" s="292" t="s">
        <v>441</v>
      </c>
      <c r="G31" s="292" t="s">
        <v>442</v>
      </c>
      <c r="H31" s="306" t="s">
        <v>443</v>
      </c>
      <c r="I31" s="299" t="s">
        <v>279</v>
      </c>
      <c r="J31" s="799"/>
      <c r="K31" s="717"/>
    </row>
    <row r="32" spans="1:11" ht="18.75" customHeight="1">
      <c r="A32" s="290" t="s">
        <v>637</v>
      </c>
      <c r="B32" s="351"/>
      <c r="C32" s="351"/>
      <c r="D32" s="351"/>
      <c r="E32" s="359"/>
      <c r="F32" s="351"/>
      <c r="G32" s="351"/>
      <c r="H32" s="351"/>
      <c r="I32" s="351"/>
      <c r="J32" s="351"/>
      <c r="K32" s="178" t="str">
        <f>IF(SUM(B32:J32)=0,"",SUM(B32:J32))</f>
        <v/>
      </c>
    </row>
    <row r="33" spans="1:11" ht="15" customHeight="1">
      <c r="A33" s="728" t="s">
        <v>638</v>
      </c>
      <c r="B33" s="454"/>
      <c r="C33" s="454"/>
      <c r="D33" s="454"/>
      <c r="E33" s="455"/>
      <c r="F33" s="454"/>
      <c r="G33" s="454"/>
      <c r="H33" s="454"/>
      <c r="I33" s="454"/>
      <c r="J33" s="454"/>
      <c r="K33" s="179" t="str">
        <f t="shared" ref="K33:K34" si="0">IF(SUM(B33:J33)=0,"",SUM(B33:J33))</f>
        <v/>
      </c>
    </row>
    <row r="34" spans="1:11" ht="15" customHeight="1">
      <c r="A34" s="728"/>
      <c r="B34" s="356"/>
      <c r="C34" s="356"/>
      <c r="D34" s="356"/>
      <c r="E34" s="365"/>
      <c r="F34" s="356"/>
      <c r="G34" s="356"/>
      <c r="H34" s="356"/>
      <c r="I34" s="356"/>
      <c r="J34" s="356"/>
      <c r="K34" s="180" t="str">
        <f t="shared" si="0"/>
        <v/>
      </c>
    </row>
    <row r="35" spans="1:11" ht="12" customHeight="1">
      <c r="A35" s="298"/>
      <c r="B35" s="304"/>
      <c r="C35" s="304"/>
      <c r="D35" s="304"/>
      <c r="E35" s="304"/>
      <c r="F35" s="304"/>
      <c r="G35" s="304"/>
      <c r="H35" s="304"/>
      <c r="I35" s="304"/>
      <c r="J35" s="304"/>
      <c r="K35" s="304"/>
    </row>
    <row r="37" spans="1:11">
      <c r="A37" s="167" t="s">
        <v>317</v>
      </c>
    </row>
    <row r="38" spans="1:11" ht="3.75" customHeight="1"/>
    <row r="39" spans="1:11" ht="18.75" customHeight="1">
      <c r="A39" s="718"/>
      <c r="B39" s="719"/>
      <c r="C39" s="719"/>
      <c r="D39" s="719"/>
      <c r="E39" s="719"/>
      <c r="F39" s="719"/>
      <c r="G39" s="719"/>
      <c r="H39" s="719"/>
      <c r="I39" s="719"/>
      <c r="J39" s="719"/>
      <c r="K39" s="720"/>
    </row>
    <row r="40" spans="1:11" ht="18.75" customHeight="1">
      <c r="A40" s="721"/>
      <c r="B40" s="722"/>
      <c r="C40" s="722"/>
      <c r="D40" s="722"/>
      <c r="E40" s="722"/>
      <c r="F40" s="722"/>
      <c r="G40" s="722"/>
      <c r="H40" s="722"/>
      <c r="I40" s="722"/>
      <c r="J40" s="722"/>
      <c r="K40" s="723"/>
    </row>
    <row r="41" spans="1:11" ht="18.75" customHeight="1">
      <c r="A41" s="724"/>
      <c r="B41" s="725"/>
      <c r="C41" s="725"/>
      <c r="D41" s="725"/>
      <c r="E41" s="725"/>
      <c r="F41" s="725"/>
      <c r="G41" s="725"/>
      <c r="H41" s="725"/>
      <c r="I41" s="725"/>
      <c r="J41" s="725"/>
      <c r="K41" s="726"/>
    </row>
    <row r="44" spans="1:11">
      <c r="A44" s="167" t="s">
        <v>444</v>
      </c>
    </row>
    <row r="45" spans="1:11" ht="3.75" customHeight="1"/>
    <row r="46" spans="1:11" ht="36.75" customHeight="1">
      <c r="A46" s="1099" t="s">
        <v>592</v>
      </c>
      <c r="B46" s="1099"/>
      <c r="C46" s="1099"/>
      <c r="D46" s="1099"/>
      <c r="E46" s="1099"/>
      <c r="F46" s="1099"/>
      <c r="G46" s="1099"/>
      <c r="H46" s="1099"/>
      <c r="I46" s="1099"/>
      <c r="J46" s="1099"/>
      <c r="K46" s="1099"/>
    </row>
    <row r="47" spans="1:11" ht="4.5" customHeight="1"/>
    <row r="48" spans="1:11" ht="18.75" customHeight="1">
      <c r="A48" s="514" t="s">
        <v>445</v>
      </c>
      <c r="B48" s="309"/>
      <c r="C48" s="309"/>
      <c r="D48" s="309"/>
      <c r="E48" s="309"/>
      <c r="F48" s="309"/>
      <c r="G48" s="309"/>
      <c r="H48" s="309"/>
      <c r="I48" s="309"/>
      <c r="J48" s="309"/>
      <c r="K48" s="309"/>
    </row>
    <row r="49" spans="1:11" ht="18.75" customHeight="1">
      <c r="A49" s="779" t="s">
        <v>446</v>
      </c>
      <c r="B49" s="780"/>
      <c r="C49" s="781"/>
      <c r="D49" s="368"/>
      <c r="E49" s="294" t="s">
        <v>456</v>
      </c>
      <c r="F49" s="745"/>
      <c r="G49" s="746"/>
      <c r="H49" s="746"/>
      <c r="I49" s="784"/>
      <c r="J49" s="309"/>
      <c r="K49" s="309"/>
    </row>
    <row r="50" spans="1:11" ht="18.75" customHeight="1">
      <c r="A50" s="779" t="s">
        <v>447</v>
      </c>
      <c r="B50" s="780"/>
      <c r="C50" s="781"/>
      <c r="D50" s="671" t="s">
        <v>457</v>
      </c>
      <c r="E50" s="672"/>
      <c r="F50" s="672"/>
      <c r="G50" s="673"/>
      <c r="H50" s="745"/>
      <c r="I50" s="784"/>
      <c r="J50" s="309"/>
      <c r="K50" s="309"/>
    </row>
    <row r="51" spans="1:11" ht="18.75" customHeight="1">
      <c r="A51" s="800" t="s">
        <v>448</v>
      </c>
      <c r="B51" s="801"/>
      <c r="C51" s="801"/>
      <c r="D51" s="801"/>
      <c r="E51" s="801"/>
      <c r="F51" s="801"/>
      <c r="G51" s="801"/>
      <c r="H51" s="801"/>
      <c r="I51" s="802"/>
      <c r="J51" s="309"/>
      <c r="K51" s="309"/>
    </row>
    <row r="52" spans="1:11" ht="18.75" customHeight="1">
      <c r="A52" s="308"/>
      <c r="B52" s="779" t="s">
        <v>452</v>
      </c>
      <c r="C52" s="781"/>
      <c r="D52" s="293" t="s">
        <v>450</v>
      </c>
      <c r="E52" s="369"/>
      <c r="F52" s="302" t="s">
        <v>451</v>
      </c>
      <c r="G52" s="369"/>
      <c r="H52" s="302" t="s">
        <v>454</v>
      </c>
      <c r="I52" s="303"/>
      <c r="J52" s="309"/>
      <c r="K52" s="309"/>
    </row>
    <row r="53" spans="1:11" ht="18.75" customHeight="1">
      <c r="A53" s="445"/>
      <c r="B53" s="779" t="s">
        <v>728</v>
      </c>
      <c r="C53" s="781"/>
      <c r="D53" s="439" t="s">
        <v>455</v>
      </c>
      <c r="E53" s="442"/>
      <c r="F53" s="443" t="s">
        <v>451</v>
      </c>
      <c r="G53" s="442"/>
      <c r="H53" s="443" t="s">
        <v>454</v>
      </c>
      <c r="I53" s="444"/>
      <c r="J53" s="446"/>
      <c r="K53" s="446"/>
    </row>
    <row r="54" spans="1:11" ht="18.75" customHeight="1">
      <c r="A54" s="308"/>
      <c r="B54" s="779" t="s">
        <v>453</v>
      </c>
      <c r="C54" s="781"/>
      <c r="D54" s="293" t="s">
        <v>455</v>
      </c>
      <c r="E54" s="369"/>
      <c r="F54" s="302" t="s">
        <v>451</v>
      </c>
      <c r="G54" s="369"/>
      <c r="H54" s="302" t="s">
        <v>454</v>
      </c>
      <c r="I54" s="303"/>
      <c r="J54" s="309"/>
      <c r="K54" s="309"/>
    </row>
    <row r="55" spans="1:11" ht="18.75" customHeight="1">
      <c r="A55" s="301"/>
      <c r="B55" s="779" t="s">
        <v>449</v>
      </c>
      <c r="C55" s="781"/>
      <c r="D55" s="671"/>
      <c r="E55" s="672"/>
      <c r="F55" s="672"/>
      <c r="G55" s="673"/>
      <c r="H55" s="296"/>
      <c r="I55" s="297"/>
      <c r="J55" s="309"/>
      <c r="K55" s="309"/>
    </row>
    <row r="56" spans="1:11" ht="11.25" customHeight="1">
      <c r="A56" s="511"/>
      <c r="B56" s="309"/>
      <c r="C56" s="309"/>
      <c r="D56" s="309"/>
      <c r="E56" s="309"/>
      <c r="F56" s="309"/>
      <c r="G56" s="309"/>
      <c r="H56" s="309"/>
      <c r="I56" s="309"/>
      <c r="J56" s="309"/>
      <c r="K56" s="309"/>
    </row>
    <row r="57" spans="1:11" ht="11.25" customHeight="1"/>
    <row r="58" spans="1:11" ht="11.25" customHeight="1"/>
  </sheetData>
  <mergeCells count="44">
    <mergeCell ref="A51:I51"/>
    <mergeCell ref="B52:C52"/>
    <mergeCell ref="B54:C54"/>
    <mergeCell ref="B55:C55"/>
    <mergeCell ref="D55:G55"/>
    <mergeCell ref="B53:C53"/>
    <mergeCell ref="A20:A21"/>
    <mergeCell ref="B20:F20"/>
    <mergeCell ref="G20:K20"/>
    <mergeCell ref="B21:F21"/>
    <mergeCell ref="G21:K21"/>
    <mergeCell ref="A46:K46"/>
    <mergeCell ref="K30:K31"/>
    <mergeCell ref="A33:A34"/>
    <mergeCell ref="A39:K41"/>
    <mergeCell ref="F24:G24"/>
    <mergeCell ref="F25:G25"/>
    <mergeCell ref="A30:A31"/>
    <mergeCell ref="B30:E30"/>
    <mergeCell ref="F30:I30"/>
    <mergeCell ref="J30:J31"/>
    <mergeCell ref="A22:A25"/>
    <mergeCell ref="C22:K22"/>
    <mergeCell ref="B23:B25"/>
    <mergeCell ref="F23:G23"/>
    <mergeCell ref="H23:K23"/>
    <mergeCell ref="A49:C49"/>
    <mergeCell ref="F49:I49"/>
    <mergeCell ref="A50:C50"/>
    <mergeCell ref="D50:G50"/>
    <mergeCell ref="H50:I50"/>
    <mergeCell ref="B18:F18"/>
    <mergeCell ref="G18:K18"/>
    <mergeCell ref="A2:K2"/>
    <mergeCell ref="A10:C10"/>
    <mergeCell ref="D10:F10"/>
    <mergeCell ref="G10:K10"/>
    <mergeCell ref="A11:C11"/>
    <mergeCell ref="D11:F11"/>
    <mergeCell ref="G11:K11"/>
    <mergeCell ref="A16:A17"/>
    <mergeCell ref="B16:F16"/>
    <mergeCell ref="G16:K16"/>
    <mergeCell ref="B7:G7"/>
  </mergeCells>
  <phoneticPr fontId="5"/>
  <dataValidations count="4">
    <dataValidation type="list" allowBlank="1" showInputMessage="1" showErrorMessage="1" sqref="B23:B25 D55:G55">
      <formula1>"有,無"</formula1>
    </dataValidation>
    <dataValidation type="list" allowBlank="1" showInputMessage="1" showErrorMessage="1" sqref="I24:I25">
      <formula1>"有（承認済）,有（申請済）,有（申請予定）,無"</formula1>
    </dataValidation>
    <dataValidation type="list" allowBlank="1" showInputMessage="1" showErrorMessage="1" sqref="K24:K25">
      <formula1>"転用,譲渡,交換,貸付,取壊し"</formula1>
    </dataValidation>
    <dataValidation type="list" allowBlank="1" showInputMessage="1" showErrorMessage="1" sqref="B18:K18">
      <formula1>"新築,移転新築"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'管理用（このシートは削除しないでください）'!$F$3:$F$9</xm:f>
          </x14:formula1>
          <xm:sqref>B21:K21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81"/>
  <sheetViews>
    <sheetView view="pageBreakPreview" topLeftCell="B1" zoomScale="95" zoomScaleNormal="100" zoomScaleSheetLayoutView="95" workbookViewId="0">
      <selection activeCell="AB18" sqref="AB18"/>
    </sheetView>
  </sheetViews>
  <sheetFormatPr defaultColWidth="9" defaultRowHeight="13.5" outlineLevelCol="1"/>
  <cols>
    <col min="1" max="2" width="5" style="76" customWidth="1"/>
    <col min="3" max="3" width="24.875" style="76" customWidth="1"/>
    <col min="4" max="12" width="8.5" style="76" customWidth="1"/>
    <col min="13" max="21" width="8.5" style="76" hidden="1" customWidth="1" outlineLevel="1"/>
    <col min="22" max="22" width="9" style="76" collapsed="1"/>
    <col min="23" max="16384" width="9" style="76"/>
  </cols>
  <sheetData>
    <row r="1" spans="1:22" ht="19.5" customHeight="1">
      <c r="A1" s="332" t="s">
        <v>62</v>
      </c>
    </row>
    <row r="2" spans="1:22" ht="17.25" customHeight="1">
      <c r="A2" s="332"/>
      <c r="B2" s="332"/>
      <c r="C2" s="332"/>
      <c r="D2" s="670" t="s">
        <v>730</v>
      </c>
      <c r="E2" s="670"/>
      <c r="F2" s="670"/>
      <c r="G2" s="670"/>
      <c r="H2" s="670"/>
      <c r="I2" s="332"/>
      <c r="J2" s="332"/>
      <c r="K2" s="332"/>
      <c r="L2" s="332"/>
      <c r="M2" s="506"/>
      <c r="N2" s="506"/>
      <c r="O2" s="506"/>
      <c r="P2" s="506"/>
      <c r="Q2" s="506"/>
      <c r="R2" s="506"/>
      <c r="S2" s="506"/>
      <c r="T2" s="506"/>
      <c r="U2" s="506"/>
    </row>
    <row r="3" spans="1:22" ht="17.25">
      <c r="A3" s="332"/>
      <c r="B3" s="332"/>
      <c r="C3" s="332"/>
      <c r="D3" s="670"/>
      <c r="E3" s="670"/>
      <c r="F3" s="670"/>
      <c r="G3" s="670"/>
      <c r="H3" s="670"/>
      <c r="I3" s="332"/>
      <c r="J3" s="332"/>
      <c r="K3" s="332"/>
      <c r="L3" s="332"/>
      <c r="M3" s="506"/>
      <c r="N3" s="506"/>
      <c r="O3" s="506"/>
      <c r="P3" s="506"/>
      <c r="Q3" s="506"/>
      <c r="R3" s="506"/>
      <c r="S3" s="506"/>
      <c r="T3" s="506"/>
      <c r="U3" s="506"/>
    </row>
    <row r="4" spans="1:22" ht="14.25" thickBot="1">
      <c r="A4" s="77" t="s">
        <v>43</v>
      </c>
    </row>
    <row r="5" spans="1:22" s="79" customFormat="1" ht="19.5" customHeight="1" thickBot="1">
      <c r="A5" s="627" t="s">
        <v>44</v>
      </c>
      <c r="B5" s="628"/>
      <c r="C5" s="507"/>
      <c r="D5" s="78" t="s">
        <v>72</v>
      </c>
      <c r="E5" s="629"/>
      <c r="F5" s="630"/>
      <c r="G5" s="630"/>
      <c r="H5" s="630"/>
      <c r="I5" s="631"/>
      <c r="V5" s="79" t="s">
        <v>110</v>
      </c>
    </row>
    <row r="6" spans="1:22" s="79" customFormat="1" ht="12.75" thickBot="1">
      <c r="A6" s="75"/>
    </row>
    <row r="7" spans="1:22" s="79" customFormat="1" ht="18" customHeight="1">
      <c r="A7" s="632" t="s">
        <v>63</v>
      </c>
      <c r="B7" s="635" t="s">
        <v>64</v>
      </c>
      <c r="C7" s="636"/>
      <c r="D7" s="632" t="s">
        <v>729</v>
      </c>
      <c r="E7" s="635"/>
      <c r="F7" s="636"/>
      <c r="G7" s="632" t="s">
        <v>45</v>
      </c>
      <c r="H7" s="635"/>
      <c r="I7" s="635"/>
      <c r="J7" s="635"/>
      <c r="K7" s="635"/>
      <c r="L7" s="636"/>
      <c r="M7" s="632" t="s">
        <v>45</v>
      </c>
      <c r="N7" s="635"/>
      <c r="O7" s="635"/>
      <c r="P7" s="635"/>
      <c r="Q7" s="635"/>
      <c r="R7" s="635"/>
      <c r="S7" s="635"/>
      <c r="T7" s="635"/>
      <c r="U7" s="636"/>
    </row>
    <row r="8" spans="1:22" s="79" customFormat="1" ht="18" customHeight="1">
      <c r="A8" s="633"/>
      <c r="B8" s="637"/>
      <c r="C8" s="638"/>
      <c r="D8" s="633" t="s">
        <v>65</v>
      </c>
      <c r="E8" s="637" t="s">
        <v>66</v>
      </c>
      <c r="F8" s="638" t="s">
        <v>67</v>
      </c>
      <c r="G8" s="641" t="s">
        <v>642</v>
      </c>
      <c r="H8" s="642"/>
      <c r="I8" s="392" t="str">
        <f>IF(I28="","",ROUND(I28/F28*100,0))</f>
        <v/>
      </c>
      <c r="J8" s="643" t="s">
        <v>642</v>
      </c>
      <c r="K8" s="642"/>
      <c r="L8" s="393" t="str">
        <f>IF(I8="","",IF(I8=100,"",100-I8))</f>
        <v/>
      </c>
      <c r="M8" s="641" t="s">
        <v>642</v>
      </c>
      <c r="N8" s="642"/>
      <c r="O8" s="392" t="str">
        <f>IF(O28="","",ROUND(O28/L28*100,0))</f>
        <v/>
      </c>
      <c r="P8" s="641" t="s">
        <v>642</v>
      </c>
      <c r="Q8" s="642"/>
      <c r="R8" s="392" t="str">
        <f>IF(R28="","",ROUND(R28/O28*100,0))</f>
        <v/>
      </c>
      <c r="S8" s="643" t="s">
        <v>642</v>
      </c>
      <c r="T8" s="642"/>
      <c r="U8" s="393" t="str">
        <f>IF(O8="","",IF(O8=100,"",100-O8))</f>
        <v/>
      </c>
    </row>
    <row r="9" spans="1:22" s="79" customFormat="1" ht="18" customHeight="1" thickBot="1">
      <c r="A9" s="634"/>
      <c r="B9" s="639"/>
      <c r="C9" s="640"/>
      <c r="D9" s="634"/>
      <c r="E9" s="639"/>
      <c r="F9" s="640"/>
      <c r="G9" s="500" t="s">
        <v>65</v>
      </c>
      <c r="H9" s="501" t="s">
        <v>66</v>
      </c>
      <c r="I9" s="501" t="s">
        <v>67</v>
      </c>
      <c r="J9" s="501" t="s">
        <v>65</v>
      </c>
      <c r="K9" s="501" t="s">
        <v>66</v>
      </c>
      <c r="L9" s="503" t="s">
        <v>67</v>
      </c>
      <c r="M9" s="500" t="s">
        <v>65</v>
      </c>
      <c r="N9" s="501" t="s">
        <v>66</v>
      </c>
      <c r="O9" s="501" t="s">
        <v>67</v>
      </c>
      <c r="P9" s="500" t="s">
        <v>65</v>
      </c>
      <c r="Q9" s="501" t="s">
        <v>66</v>
      </c>
      <c r="R9" s="501" t="s">
        <v>67</v>
      </c>
      <c r="S9" s="501" t="s">
        <v>65</v>
      </c>
      <c r="T9" s="501" t="s">
        <v>66</v>
      </c>
      <c r="U9" s="503" t="s">
        <v>67</v>
      </c>
    </row>
    <row r="10" spans="1:22" s="79" customFormat="1" ht="18" customHeight="1">
      <c r="A10" s="644" t="s">
        <v>68</v>
      </c>
      <c r="B10" s="646" t="s">
        <v>70</v>
      </c>
      <c r="C10" s="80"/>
      <c r="D10" s="81" t="s">
        <v>46</v>
      </c>
      <c r="E10" s="82" t="s">
        <v>48</v>
      </c>
      <c r="F10" s="83" t="s">
        <v>50</v>
      </c>
      <c r="G10" s="81" t="s">
        <v>51</v>
      </c>
      <c r="H10" s="82" t="s">
        <v>48</v>
      </c>
      <c r="I10" s="82" t="s">
        <v>52</v>
      </c>
      <c r="J10" s="82" t="s">
        <v>46</v>
      </c>
      <c r="K10" s="82" t="s">
        <v>48</v>
      </c>
      <c r="L10" s="83" t="s">
        <v>52</v>
      </c>
      <c r="M10" s="81" t="s">
        <v>51</v>
      </c>
      <c r="N10" s="82" t="s">
        <v>48</v>
      </c>
      <c r="O10" s="82" t="s">
        <v>52</v>
      </c>
      <c r="P10" s="81" t="s">
        <v>51</v>
      </c>
      <c r="Q10" s="82" t="s">
        <v>48</v>
      </c>
      <c r="R10" s="82" t="s">
        <v>52</v>
      </c>
      <c r="S10" s="82" t="s">
        <v>46</v>
      </c>
      <c r="T10" s="82" t="s">
        <v>48</v>
      </c>
      <c r="U10" s="83" t="s">
        <v>52</v>
      </c>
    </row>
    <row r="11" spans="1:22" s="79" customFormat="1" ht="18" customHeight="1">
      <c r="A11" s="645"/>
      <c r="B11" s="647"/>
      <c r="C11" s="504" t="s">
        <v>75</v>
      </c>
      <c r="D11" s="387"/>
      <c r="E11" s="388" t="str">
        <f>IF(D11="","",F11/D11)</f>
        <v/>
      </c>
      <c r="F11" s="389"/>
      <c r="G11" s="387"/>
      <c r="H11" s="388" t="str">
        <f>IF(G11="","",I11/G11)</f>
        <v/>
      </c>
      <c r="I11" s="390"/>
      <c r="J11" s="388"/>
      <c r="K11" s="388" t="str">
        <f>IF(J11="","",L11/J11)</f>
        <v/>
      </c>
      <c r="L11" s="391"/>
      <c r="M11" s="387"/>
      <c r="N11" s="388" t="str">
        <f>IF(M11="","",O11/M11)</f>
        <v/>
      </c>
      <c r="O11" s="390"/>
      <c r="P11" s="387"/>
      <c r="Q11" s="388" t="str">
        <f>IF(P11="","",R11/P11)</f>
        <v/>
      </c>
      <c r="R11" s="390"/>
      <c r="S11" s="388"/>
      <c r="T11" s="388" t="str">
        <f>IF(S11="","",U11/S11)</f>
        <v/>
      </c>
      <c r="U11" s="391"/>
    </row>
    <row r="12" spans="1:22" s="79" customFormat="1" ht="18" customHeight="1">
      <c r="A12" s="645"/>
      <c r="B12" s="647"/>
      <c r="C12" s="394" t="s">
        <v>613</v>
      </c>
      <c r="D12" s="387"/>
      <c r="E12" s="388" t="str">
        <f>IF(D12="","",F12/D12)</f>
        <v/>
      </c>
      <c r="F12" s="389"/>
      <c r="G12" s="387"/>
      <c r="H12" s="388" t="str">
        <f>IF(G12="","",I12/G12)</f>
        <v/>
      </c>
      <c r="I12" s="390"/>
      <c r="J12" s="388"/>
      <c r="K12" s="388" t="str">
        <f t="shared" ref="K12:K47" si="0">IF(J12="","",L12/J12)</f>
        <v/>
      </c>
      <c r="L12" s="391"/>
      <c r="M12" s="387"/>
      <c r="N12" s="388" t="str">
        <f>IF(M12="","",O12/M12)</f>
        <v/>
      </c>
      <c r="O12" s="390"/>
      <c r="P12" s="387"/>
      <c r="Q12" s="388" t="str">
        <f>IF(P12="","",R12/P12)</f>
        <v/>
      </c>
      <c r="R12" s="390"/>
      <c r="S12" s="388"/>
      <c r="T12" s="388" t="str">
        <f t="shared" ref="T12:T47" si="1">IF(S12="","",U12/S12)</f>
        <v/>
      </c>
      <c r="U12" s="391"/>
    </row>
    <row r="13" spans="1:22" s="79" customFormat="1" ht="18" customHeight="1">
      <c r="A13" s="645"/>
      <c r="B13" s="647"/>
      <c r="C13" s="508" t="s">
        <v>731</v>
      </c>
      <c r="D13" s="456"/>
      <c r="E13" s="498" t="str">
        <f>IF(D13="","",F13/D13)</f>
        <v/>
      </c>
      <c r="F13" s="458"/>
      <c r="G13" s="459"/>
      <c r="H13" s="457" t="str">
        <f>IF(G13="","",I13/G13)</f>
        <v/>
      </c>
      <c r="I13" s="460"/>
      <c r="J13" s="460"/>
      <c r="K13" s="457" t="str">
        <f t="shared" si="0"/>
        <v/>
      </c>
      <c r="L13" s="458"/>
      <c r="M13" s="459"/>
      <c r="N13" s="457" t="str">
        <f>IF(M13="","",O13/M13)</f>
        <v/>
      </c>
      <c r="O13" s="460"/>
      <c r="P13" s="459"/>
      <c r="Q13" s="457" t="str">
        <f>IF(P13="","",R13/P13)</f>
        <v/>
      </c>
      <c r="R13" s="460"/>
      <c r="S13" s="460"/>
      <c r="T13" s="457" t="str">
        <f t="shared" si="1"/>
        <v/>
      </c>
      <c r="U13" s="458"/>
    </row>
    <row r="14" spans="1:22" s="79" customFormat="1" ht="18" customHeight="1">
      <c r="A14" s="645"/>
      <c r="B14" s="647"/>
      <c r="C14" s="504" t="s">
        <v>77</v>
      </c>
      <c r="D14" s="461"/>
      <c r="E14" s="457" t="str">
        <f t="shared" ref="E14:E47" si="2">IF(D14="","",F14/D14)</f>
        <v/>
      </c>
      <c r="F14" s="462"/>
      <c r="G14" s="461"/>
      <c r="H14" s="457" t="str">
        <f>IF(G14="","",I14/G14)</f>
        <v/>
      </c>
      <c r="I14" s="463"/>
      <c r="J14" s="457"/>
      <c r="K14" s="457" t="str">
        <f t="shared" si="0"/>
        <v/>
      </c>
      <c r="L14" s="462"/>
      <c r="M14" s="461"/>
      <c r="N14" s="457" t="str">
        <f>IF(M14="","",O14/M14)</f>
        <v/>
      </c>
      <c r="O14" s="463"/>
      <c r="P14" s="461"/>
      <c r="Q14" s="457" t="str">
        <f>IF(P14="","",R14/P14)</f>
        <v/>
      </c>
      <c r="R14" s="463"/>
      <c r="S14" s="457"/>
      <c r="T14" s="457" t="str">
        <f t="shared" si="1"/>
        <v/>
      </c>
      <c r="U14" s="462"/>
    </row>
    <row r="15" spans="1:22" s="79" customFormat="1" ht="18" customHeight="1">
      <c r="A15" s="645"/>
      <c r="B15" s="647"/>
      <c r="C15" s="394" t="s">
        <v>80</v>
      </c>
      <c r="D15" s="459"/>
      <c r="E15" s="464" t="str">
        <f t="shared" si="2"/>
        <v/>
      </c>
      <c r="F15" s="460"/>
      <c r="G15" s="459"/>
      <c r="H15" s="457" t="str">
        <f t="shared" ref="H15:H47" si="3">IF(G15="","",I15/G15)</f>
        <v/>
      </c>
      <c r="I15" s="465"/>
      <c r="J15" s="460"/>
      <c r="K15" s="457" t="str">
        <f t="shared" si="0"/>
        <v/>
      </c>
      <c r="L15" s="458"/>
      <c r="M15" s="459"/>
      <c r="N15" s="457" t="str">
        <f t="shared" ref="N15:N47" si="4">IF(M15="","",O15/M15)</f>
        <v/>
      </c>
      <c r="O15" s="465"/>
      <c r="P15" s="459"/>
      <c r="Q15" s="457" t="str">
        <f t="shared" ref="Q15:Q47" si="5">IF(P15="","",R15/P15)</f>
        <v/>
      </c>
      <c r="R15" s="465"/>
      <c r="S15" s="460"/>
      <c r="T15" s="457" t="str">
        <f t="shared" si="1"/>
        <v/>
      </c>
      <c r="U15" s="458"/>
    </row>
    <row r="16" spans="1:22" s="79" customFormat="1" ht="18" customHeight="1">
      <c r="A16" s="645"/>
      <c r="B16" s="647"/>
      <c r="C16" s="394" t="s">
        <v>79</v>
      </c>
      <c r="D16" s="459"/>
      <c r="E16" s="457" t="str">
        <f t="shared" si="2"/>
        <v/>
      </c>
      <c r="F16" s="458"/>
      <c r="G16" s="459"/>
      <c r="H16" s="457" t="str">
        <f t="shared" si="3"/>
        <v/>
      </c>
      <c r="I16" s="465"/>
      <c r="J16" s="460"/>
      <c r="K16" s="457" t="str">
        <f t="shared" si="0"/>
        <v/>
      </c>
      <c r="L16" s="458"/>
      <c r="M16" s="459"/>
      <c r="N16" s="457" t="str">
        <f t="shared" si="4"/>
        <v/>
      </c>
      <c r="O16" s="465"/>
      <c r="P16" s="459"/>
      <c r="Q16" s="457" t="str">
        <f t="shared" si="5"/>
        <v/>
      </c>
      <c r="R16" s="465"/>
      <c r="S16" s="460"/>
      <c r="T16" s="457" t="str">
        <f t="shared" si="1"/>
        <v/>
      </c>
      <c r="U16" s="458"/>
    </row>
    <row r="17" spans="1:24" s="79" customFormat="1" ht="18" customHeight="1">
      <c r="A17" s="645"/>
      <c r="B17" s="647"/>
      <c r="C17" s="394"/>
      <c r="D17" s="459"/>
      <c r="E17" s="457" t="str">
        <f t="shared" si="2"/>
        <v/>
      </c>
      <c r="F17" s="458"/>
      <c r="G17" s="459"/>
      <c r="H17" s="457" t="str">
        <f t="shared" si="3"/>
        <v/>
      </c>
      <c r="I17" s="465"/>
      <c r="J17" s="465"/>
      <c r="K17" s="463" t="str">
        <f t="shared" si="0"/>
        <v/>
      </c>
      <c r="L17" s="458"/>
      <c r="M17" s="459"/>
      <c r="N17" s="457" t="str">
        <f t="shared" si="4"/>
        <v/>
      </c>
      <c r="O17" s="465"/>
      <c r="P17" s="459"/>
      <c r="Q17" s="457" t="str">
        <f t="shared" si="5"/>
        <v/>
      </c>
      <c r="R17" s="465"/>
      <c r="S17" s="465"/>
      <c r="T17" s="463" t="str">
        <f t="shared" si="1"/>
        <v/>
      </c>
      <c r="U17" s="458"/>
    </row>
    <row r="18" spans="1:24" s="79" customFormat="1" ht="18" customHeight="1">
      <c r="A18" s="645"/>
      <c r="B18" s="647"/>
      <c r="C18" s="504" t="s">
        <v>76</v>
      </c>
      <c r="D18" s="461"/>
      <c r="E18" s="457" t="str">
        <f t="shared" si="2"/>
        <v/>
      </c>
      <c r="F18" s="462"/>
      <c r="G18" s="461"/>
      <c r="H18" s="463" t="str">
        <f t="shared" si="3"/>
        <v/>
      </c>
      <c r="I18" s="463"/>
      <c r="J18" s="463"/>
      <c r="K18" s="463" t="str">
        <f t="shared" si="0"/>
        <v/>
      </c>
      <c r="L18" s="462"/>
      <c r="M18" s="461"/>
      <c r="N18" s="463" t="str">
        <f t="shared" si="4"/>
        <v/>
      </c>
      <c r="O18" s="463"/>
      <c r="P18" s="461"/>
      <c r="Q18" s="463" t="str">
        <f t="shared" si="5"/>
        <v/>
      </c>
      <c r="R18" s="463"/>
      <c r="S18" s="463"/>
      <c r="T18" s="463" t="str">
        <f t="shared" si="1"/>
        <v/>
      </c>
      <c r="U18" s="462"/>
    </row>
    <row r="19" spans="1:24" s="79" customFormat="1" ht="18" customHeight="1">
      <c r="A19" s="645"/>
      <c r="B19" s="647"/>
      <c r="C19" s="504" t="str">
        <f>C12</f>
        <v>&lt;建築工事&gt;</v>
      </c>
      <c r="D19" s="461"/>
      <c r="E19" s="457" t="str">
        <f t="shared" si="2"/>
        <v/>
      </c>
      <c r="F19" s="462"/>
      <c r="G19" s="466"/>
      <c r="H19" s="463" t="str">
        <f t="shared" si="3"/>
        <v/>
      </c>
      <c r="I19" s="463"/>
      <c r="J19" s="463"/>
      <c r="K19" s="463" t="str">
        <f t="shared" si="0"/>
        <v/>
      </c>
      <c r="L19" s="462"/>
      <c r="M19" s="466"/>
      <c r="N19" s="463" t="str">
        <f t="shared" si="4"/>
        <v/>
      </c>
      <c r="O19" s="463"/>
      <c r="P19" s="466"/>
      <c r="Q19" s="463" t="str">
        <f t="shared" si="5"/>
        <v/>
      </c>
      <c r="R19" s="463"/>
      <c r="S19" s="463"/>
      <c r="T19" s="463" t="str">
        <f t="shared" si="1"/>
        <v/>
      </c>
      <c r="U19" s="462"/>
    </row>
    <row r="20" spans="1:24" s="79" customFormat="1" ht="18" customHeight="1">
      <c r="A20" s="645"/>
      <c r="B20" s="647"/>
      <c r="C20" s="505" t="str">
        <f>IF(C13="","",C13)</f>
        <v>　（新築）</v>
      </c>
      <c r="D20" s="461"/>
      <c r="E20" s="457" t="str">
        <f t="shared" si="2"/>
        <v/>
      </c>
      <c r="F20" s="462"/>
      <c r="G20" s="466"/>
      <c r="H20" s="463" t="str">
        <f t="shared" si="3"/>
        <v/>
      </c>
      <c r="I20" s="463"/>
      <c r="J20" s="463"/>
      <c r="K20" s="463" t="str">
        <f t="shared" si="0"/>
        <v/>
      </c>
      <c r="L20" s="462"/>
      <c r="M20" s="466"/>
      <c r="N20" s="463" t="str">
        <f t="shared" si="4"/>
        <v/>
      </c>
      <c r="O20" s="463"/>
      <c r="P20" s="466"/>
      <c r="Q20" s="463" t="str">
        <f t="shared" si="5"/>
        <v/>
      </c>
      <c r="R20" s="463"/>
      <c r="S20" s="463"/>
      <c r="T20" s="463" t="str">
        <f t="shared" si="1"/>
        <v/>
      </c>
      <c r="U20" s="462"/>
    </row>
    <row r="21" spans="1:24" s="79" customFormat="1" ht="18" customHeight="1">
      <c r="A21" s="645"/>
      <c r="B21" s="647"/>
      <c r="C21" s="504" t="s">
        <v>77</v>
      </c>
      <c r="D21" s="461"/>
      <c r="E21" s="457" t="str">
        <f t="shared" si="2"/>
        <v/>
      </c>
      <c r="F21" s="462"/>
      <c r="G21" s="466"/>
      <c r="H21" s="463" t="str">
        <f t="shared" si="3"/>
        <v/>
      </c>
      <c r="I21" s="463"/>
      <c r="J21" s="463"/>
      <c r="K21" s="463" t="str">
        <f t="shared" si="0"/>
        <v/>
      </c>
      <c r="L21" s="462"/>
      <c r="M21" s="466"/>
      <c r="N21" s="463" t="str">
        <f t="shared" si="4"/>
        <v/>
      </c>
      <c r="O21" s="463"/>
      <c r="P21" s="466"/>
      <c r="Q21" s="463" t="str">
        <f t="shared" si="5"/>
        <v/>
      </c>
      <c r="R21" s="463"/>
      <c r="S21" s="463"/>
      <c r="T21" s="463" t="str">
        <f t="shared" si="1"/>
        <v/>
      </c>
      <c r="U21" s="462"/>
    </row>
    <row r="22" spans="1:24" s="79" customFormat="1" ht="18" customHeight="1">
      <c r="A22" s="645"/>
      <c r="B22" s="647"/>
      <c r="C22" s="394" t="s">
        <v>80</v>
      </c>
      <c r="D22" s="459"/>
      <c r="E22" s="457" t="str">
        <f t="shared" si="2"/>
        <v/>
      </c>
      <c r="F22" s="458"/>
      <c r="G22" s="467"/>
      <c r="H22" s="463" t="str">
        <f t="shared" si="3"/>
        <v/>
      </c>
      <c r="I22" s="465"/>
      <c r="J22" s="465"/>
      <c r="K22" s="463" t="str">
        <f t="shared" si="0"/>
        <v/>
      </c>
      <c r="L22" s="458"/>
      <c r="M22" s="467"/>
      <c r="N22" s="463" t="str">
        <f t="shared" si="4"/>
        <v/>
      </c>
      <c r="O22" s="465"/>
      <c r="P22" s="467"/>
      <c r="Q22" s="463" t="str">
        <f t="shared" si="5"/>
        <v/>
      </c>
      <c r="R22" s="465"/>
      <c r="S22" s="465"/>
      <c r="T22" s="463" t="str">
        <f t="shared" si="1"/>
        <v/>
      </c>
      <c r="U22" s="458"/>
    </row>
    <row r="23" spans="1:24" s="79" customFormat="1" ht="18" customHeight="1">
      <c r="A23" s="645"/>
      <c r="B23" s="647"/>
      <c r="C23" s="394" t="s">
        <v>79</v>
      </c>
      <c r="D23" s="459"/>
      <c r="E23" s="457" t="str">
        <f t="shared" si="2"/>
        <v/>
      </c>
      <c r="F23" s="458"/>
      <c r="G23" s="467"/>
      <c r="H23" s="463" t="str">
        <f t="shared" si="3"/>
        <v/>
      </c>
      <c r="I23" s="465"/>
      <c r="J23" s="465"/>
      <c r="K23" s="463" t="str">
        <f t="shared" si="0"/>
        <v/>
      </c>
      <c r="L23" s="458"/>
      <c r="M23" s="467"/>
      <c r="N23" s="463" t="str">
        <f t="shared" si="4"/>
        <v/>
      </c>
      <c r="O23" s="465"/>
      <c r="P23" s="467"/>
      <c r="Q23" s="463" t="str">
        <f t="shared" si="5"/>
        <v/>
      </c>
      <c r="R23" s="465"/>
      <c r="S23" s="465"/>
      <c r="T23" s="463" t="str">
        <f t="shared" si="1"/>
        <v/>
      </c>
      <c r="U23" s="458"/>
    </row>
    <row r="24" spans="1:24" s="79" customFormat="1" ht="18" customHeight="1">
      <c r="A24" s="645"/>
      <c r="B24" s="647"/>
      <c r="C24" s="394"/>
      <c r="D24" s="459"/>
      <c r="E24" s="457" t="str">
        <f t="shared" si="2"/>
        <v/>
      </c>
      <c r="F24" s="468"/>
      <c r="G24" s="467"/>
      <c r="H24" s="463" t="str">
        <f t="shared" si="3"/>
        <v/>
      </c>
      <c r="I24" s="465"/>
      <c r="J24" s="465"/>
      <c r="K24" s="463" t="str">
        <f t="shared" si="0"/>
        <v/>
      </c>
      <c r="L24" s="458"/>
      <c r="M24" s="467"/>
      <c r="N24" s="463" t="str">
        <f t="shared" si="4"/>
        <v/>
      </c>
      <c r="O24" s="465"/>
      <c r="P24" s="467"/>
      <c r="Q24" s="463" t="str">
        <f t="shared" si="5"/>
        <v/>
      </c>
      <c r="R24" s="465"/>
      <c r="S24" s="465"/>
      <c r="T24" s="463" t="str">
        <f t="shared" si="1"/>
        <v/>
      </c>
      <c r="U24" s="458"/>
    </row>
    <row r="25" spans="1:24" s="79" customFormat="1" ht="18" customHeight="1">
      <c r="A25" s="645"/>
      <c r="B25" s="647"/>
      <c r="C25" s="394"/>
      <c r="D25" s="459"/>
      <c r="E25" s="457" t="str">
        <f t="shared" si="2"/>
        <v/>
      </c>
      <c r="F25" s="468"/>
      <c r="G25" s="467"/>
      <c r="H25" s="463" t="str">
        <f t="shared" si="3"/>
        <v/>
      </c>
      <c r="I25" s="465"/>
      <c r="J25" s="465"/>
      <c r="K25" s="463" t="str">
        <f t="shared" si="0"/>
        <v/>
      </c>
      <c r="L25" s="458"/>
      <c r="M25" s="467"/>
      <c r="N25" s="463" t="str">
        <f t="shared" si="4"/>
        <v/>
      </c>
      <c r="O25" s="465"/>
      <c r="P25" s="467"/>
      <c r="Q25" s="463" t="str">
        <f t="shared" si="5"/>
        <v/>
      </c>
      <c r="R25" s="465"/>
      <c r="S25" s="465"/>
      <c r="T25" s="463" t="str">
        <f t="shared" si="1"/>
        <v/>
      </c>
      <c r="U25" s="458"/>
    </row>
    <row r="26" spans="1:24" s="79" customFormat="1" ht="18" customHeight="1">
      <c r="A26" s="645"/>
      <c r="B26" s="647"/>
      <c r="C26" s="394"/>
      <c r="D26" s="459"/>
      <c r="E26" s="457" t="str">
        <f t="shared" si="2"/>
        <v/>
      </c>
      <c r="F26" s="468"/>
      <c r="G26" s="467"/>
      <c r="H26" s="463" t="str">
        <f t="shared" si="3"/>
        <v/>
      </c>
      <c r="I26" s="465"/>
      <c r="J26" s="465"/>
      <c r="K26" s="463" t="str">
        <f t="shared" si="0"/>
        <v/>
      </c>
      <c r="L26" s="458"/>
      <c r="M26" s="467"/>
      <c r="N26" s="463" t="str">
        <f t="shared" si="4"/>
        <v/>
      </c>
      <c r="O26" s="465"/>
      <c r="P26" s="467"/>
      <c r="Q26" s="463" t="str">
        <f t="shared" si="5"/>
        <v/>
      </c>
      <c r="R26" s="465"/>
      <c r="S26" s="465"/>
      <c r="T26" s="463" t="str">
        <f t="shared" si="1"/>
        <v/>
      </c>
      <c r="U26" s="458"/>
    </row>
    <row r="27" spans="1:24" s="79" customFormat="1" ht="18" customHeight="1">
      <c r="A27" s="645"/>
      <c r="B27" s="647"/>
      <c r="C27" s="394"/>
      <c r="D27" s="459"/>
      <c r="E27" s="463" t="str">
        <f t="shared" si="2"/>
        <v/>
      </c>
      <c r="F27" s="468"/>
      <c r="G27" s="467"/>
      <c r="H27" s="463" t="str">
        <f t="shared" si="3"/>
        <v/>
      </c>
      <c r="I27" s="465"/>
      <c r="J27" s="465"/>
      <c r="K27" s="463" t="str">
        <f t="shared" si="0"/>
        <v/>
      </c>
      <c r="L27" s="458"/>
      <c r="M27" s="467"/>
      <c r="N27" s="463" t="str">
        <f t="shared" si="4"/>
        <v/>
      </c>
      <c r="O27" s="465"/>
      <c r="P27" s="467"/>
      <c r="Q27" s="463" t="str">
        <f t="shared" si="5"/>
        <v/>
      </c>
      <c r="R27" s="465"/>
      <c r="S27" s="465"/>
      <c r="T27" s="463" t="str">
        <f t="shared" si="1"/>
        <v/>
      </c>
      <c r="U27" s="458"/>
    </row>
    <row r="28" spans="1:24" s="79" customFormat="1" ht="18" customHeight="1">
      <c r="A28" s="645"/>
      <c r="B28" s="647"/>
      <c r="C28" s="502" t="s">
        <v>83</v>
      </c>
      <c r="D28" s="469"/>
      <c r="E28" s="470" t="str">
        <f t="shared" si="2"/>
        <v/>
      </c>
      <c r="F28" s="471" t="str">
        <f>IF(SUM(F12:F27)=0,"",SUM(F12:F27))</f>
        <v/>
      </c>
      <c r="G28" s="472"/>
      <c r="H28" s="470" t="str">
        <f t="shared" si="3"/>
        <v/>
      </c>
      <c r="I28" s="470" t="str">
        <f>IF(SUM(I12:I27)=0,"",SUM(I12:I27))</f>
        <v/>
      </c>
      <c r="J28" s="473"/>
      <c r="K28" s="470" t="str">
        <f t="shared" si="0"/>
        <v/>
      </c>
      <c r="L28" s="471" t="str">
        <f>IF(SUM(L12:L27)=0,"",SUM(L12:L27))</f>
        <v/>
      </c>
      <c r="M28" s="472"/>
      <c r="N28" s="470" t="str">
        <f t="shared" si="4"/>
        <v/>
      </c>
      <c r="O28" s="470" t="str">
        <f>IF(SUM(O12:O27)=0,"",SUM(O12:O27))</f>
        <v/>
      </c>
      <c r="P28" s="472"/>
      <c r="Q28" s="470" t="str">
        <f t="shared" si="5"/>
        <v/>
      </c>
      <c r="R28" s="470" t="str">
        <f>IF(SUM(R12:R27)=0,"",SUM(R12:R27))</f>
        <v/>
      </c>
      <c r="S28" s="473"/>
      <c r="T28" s="470" t="str">
        <f t="shared" si="1"/>
        <v/>
      </c>
      <c r="U28" s="471" t="str">
        <f>IF(SUM(U12:U27)=0,"",SUM(U12:U27))</f>
        <v/>
      </c>
    </row>
    <row r="29" spans="1:24" s="79" customFormat="1" ht="18" customHeight="1">
      <c r="A29" s="645"/>
      <c r="B29" s="647" t="s">
        <v>71</v>
      </c>
      <c r="C29" s="396"/>
      <c r="D29" s="474"/>
      <c r="E29" s="475" t="str">
        <f t="shared" si="2"/>
        <v/>
      </c>
      <c r="F29" s="476"/>
      <c r="G29" s="474"/>
      <c r="H29" s="475" t="str">
        <f t="shared" si="3"/>
        <v/>
      </c>
      <c r="I29" s="477"/>
      <c r="J29" s="477"/>
      <c r="K29" s="475" t="str">
        <f t="shared" si="0"/>
        <v/>
      </c>
      <c r="L29" s="476"/>
      <c r="M29" s="474"/>
      <c r="N29" s="475" t="str">
        <f t="shared" si="4"/>
        <v/>
      </c>
      <c r="O29" s="477"/>
      <c r="P29" s="474"/>
      <c r="Q29" s="475" t="str">
        <f t="shared" si="5"/>
        <v/>
      </c>
      <c r="R29" s="477"/>
      <c r="S29" s="477"/>
      <c r="T29" s="475" t="str">
        <f t="shared" si="1"/>
        <v/>
      </c>
      <c r="U29" s="476"/>
    </row>
    <row r="30" spans="1:24" s="79" customFormat="1" ht="18" customHeight="1">
      <c r="A30" s="645"/>
      <c r="B30" s="647"/>
      <c r="C30" s="397"/>
      <c r="D30" s="478"/>
      <c r="E30" s="479" t="str">
        <f t="shared" si="2"/>
        <v/>
      </c>
      <c r="F30" s="480"/>
      <c r="G30" s="478"/>
      <c r="H30" s="479" t="str">
        <f t="shared" si="3"/>
        <v/>
      </c>
      <c r="I30" s="481"/>
      <c r="J30" s="481"/>
      <c r="K30" s="479" t="str">
        <f t="shared" si="0"/>
        <v/>
      </c>
      <c r="L30" s="480"/>
      <c r="M30" s="478"/>
      <c r="N30" s="479" t="str">
        <f t="shared" si="4"/>
        <v/>
      </c>
      <c r="O30" s="481"/>
      <c r="P30" s="478"/>
      <c r="Q30" s="479" t="str">
        <f t="shared" si="5"/>
        <v/>
      </c>
      <c r="R30" s="481"/>
      <c r="S30" s="481"/>
      <c r="T30" s="479" t="str">
        <f t="shared" si="1"/>
        <v/>
      </c>
      <c r="U30" s="480"/>
    </row>
    <row r="31" spans="1:24" s="79" customFormat="1" ht="18" customHeight="1">
      <c r="A31" s="645"/>
      <c r="B31" s="647"/>
      <c r="C31" s="397"/>
      <c r="D31" s="478"/>
      <c r="E31" s="479" t="str">
        <f t="shared" si="2"/>
        <v/>
      </c>
      <c r="F31" s="480"/>
      <c r="G31" s="478"/>
      <c r="H31" s="479" t="str">
        <f t="shared" si="3"/>
        <v/>
      </c>
      <c r="I31" s="481"/>
      <c r="J31" s="481"/>
      <c r="K31" s="479" t="str">
        <f t="shared" si="0"/>
        <v/>
      </c>
      <c r="L31" s="480"/>
      <c r="M31" s="478"/>
      <c r="N31" s="479" t="str">
        <f t="shared" si="4"/>
        <v/>
      </c>
      <c r="O31" s="481"/>
      <c r="P31" s="478"/>
      <c r="Q31" s="479" t="str">
        <f t="shared" si="5"/>
        <v/>
      </c>
      <c r="R31" s="481"/>
      <c r="S31" s="481"/>
      <c r="T31" s="479" t="str">
        <f t="shared" si="1"/>
        <v/>
      </c>
      <c r="U31" s="480"/>
    </row>
    <row r="32" spans="1:24" s="79" customFormat="1" ht="18" customHeight="1">
      <c r="A32" s="645"/>
      <c r="B32" s="647"/>
      <c r="C32" s="397"/>
      <c r="D32" s="478"/>
      <c r="E32" s="479" t="str">
        <f t="shared" si="2"/>
        <v/>
      </c>
      <c r="F32" s="480"/>
      <c r="G32" s="478"/>
      <c r="H32" s="479" t="str">
        <f t="shared" si="3"/>
        <v/>
      </c>
      <c r="I32" s="481"/>
      <c r="J32" s="481"/>
      <c r="K32" s="479" t="str">
        <f t="shared" si="0"/>
        <v/>
      </c>
      <c r="L32" s="480"/>
      <c r="M32" s="478"/>
      <c r="N32" s="479" t="str">
        <f t="shared" si="4"/>
        <v/>
      </c>
      <c r="O32" s="481"/>
      <c r="P32" s="478"/>
      <c r="Q32" s="479" t="str">
        <f t="shared" si="5"/>
        <v/>
      </c>
      <c r="R32" s="481"/>
      <c r="S32" s="481"/>
      <c r="T32" s="479" t="str">
        <f t="shared" si="1"/>
        <v/>
      </c>
      <c r="U32" s="480"/>
      <c r="V32" s="648" t="s">
        <v>115</v>
      </c>
      <c r="W32" s="649"/>
      <c r="X32" s="649"/>
    </row>
    <row r="33" spans="1:24" s="79" customFormat="1" ht="18" customHeight="1">
      <c r="A33" s="645"/>
      <c r="B33" s="647"/>
      <c r="C33" s="398"/>
      <c r="D33" s="482"/>
      <c r="E33" s="483" t="str">
        <f t="shared" si="2"/>
        <v/>
      </c>
      <c r="F33" s="484"/>
      <c r="G33" s="482"/>
      <c r="H33" s="483" t="str">
        <f t="shared" si="3"/>
        <v/>
      </c>
      <c r="I33" s="485"/>
      <c r="J33" s="485"/>
      <c r="K33" s="483" t="str">
        <f t="shared" si="0"/>
        <v/>
      </c>
      <c r="L33" s="484"/>
      <c r="M33" s="482"/>
      <c r="N33" s="483" t="str">
        <f t="shared" si="4"/>
        <v/>
      </c>
      <c r="O33" s="485"/>
      <c r="P33" s="482"/>
      <c r="Q33" s="483" t="str">
        <f t="shared" si="5"/>
        <v/>
      </c>
      <c r="R33" s="485"/>
      <c r="S33" s="485"/>
      <c r="T33" s="483" t="str">
        <f t="shared" si="1"/>
        <v/>
      </c>
      <c r="U33" s="484"/>
      <c r="V33" s="648"/>
      <c r="W33" s="649"/>
      <c r="X33" s="649"/>
    </row>
    <row r="34" spans="1:24" s="79" customFormat="1" ht="18" customHeight="1">
      <c r="A34" s="645"/>
      <c r="B34" s="647"/>
      <c r="C34" s="499" t="s">
        <v>83</v>
      </c>
      <c r="D34" s="472"/>
      <c r="E34" s="470" t="str">
        <f t="shared" si="2"/>
        <v/>
      </c>
      <c r="F34" s="471" t="str">
        <f>IF(SUM(F29:F33)=0,"",(SUM(F29:F33)))</f>
        <v/>
      </c>
      <c r="G34" s="472"/>
      <c r="H34" s="470" t="str">
        <f t="shared" si="3"/>
        <v/>
      </c>
      <c r="I34" s="470" t="str">
        <f>IF(SUM(I29:I33)=0,"",(SUM(I29:I33)))</f>
        <v/>
      </c>
      <c r="J34" s="473"/>
      <c r="K34" s="470" t="str">
        <f t="shared" si="0"/>
        <v/>
      </c>
      <c r="L34" s="471" t="str">
        <f>IF(SUM(L29:L33)=0,"",(SUM(L29:L33)))</f>
        <v/>
      </c>
      <c r="M34" s="472"/>
      <c r="N34" s="470" t="str">
        <f t="shared" si="4"/>
        <v/>
      </c>
      <c r="O34" s="470" t="str">
        <f>IF(SUM(O29:O33)=0,"",(SUM(O29:O33)))</f>
        <v/>
      </c>
      <c r="P34" s="472"/>
      <c r="Q34" s="470" t="str">
        <f t="shared" si="5"/>
        <v/>
      </c>
      <c r="R34" s="470" t="str">
        <f>IF(SUM(R29:R33)=0,"",(SUM(R29:R33)))</f>
        <v/>
      </c>
      <c r="S34" s="473"/>
      <c r="T34" s="470" t="str">
        <f t="shared" si="1"/>
        <v/>
      </c>
      <c r="U34" s="471" t="str">
        <f>IF(SUM(U29:U33)=0,"",(SUM(U29:U33)))</f>
        <v/>
      </c>
    </row>
    <row r="35" spans="1:24" s="79" customFormat="1" ht="18" customHeight="1">
      <c r="A35" s="645"/>
      <c r="B35" s="637" t="s">
        <v>81</v>
      </c>
      <c r="C35" s="638"/>
      <c r="D35" s="472"/>
      <c r="E35" s="470" t="str">
        <f t="shared" si="2"/>
        <v/>
      </c>
      <c r="F35" s="471" t="str">
        <f>IF(F28="","",IF(F34="",F28,F28+F34))</f>
        <v/>
      </c>
      <c r="G35" s="472"/>
      <c r="H35" s="470" t="str">
        <f t="shared" si="3"/>
        <v/>
      </c>
      <c r="I35" s="470" t="str">
        <f>IF(I28="","",IF(I34="",I28,I28+I34))</f>
        <v/>
      </c>
      <c r="J35" s="473"/>
      <c r="K35" s="470" t="str">
        <f t="shared" si="0"/>
        <v/>
      </c>
      <c r="L35" s="471" t="str">
        <f>IF(L28="","",IF(L34="",L28,L28+L34))</f>
        <v/>
      </c>
      <c r="M35" s="472"/>
      <c r="N35" s="470" t="str">
        <f t="shared" si="4"/>
        <v/>
      </c>
      <c r="O35" s="470" t="str">
        <f>IF(O28="","",IF(O34="",O28,O28+O34))</f>
        <v/>
      </c>
      <c r="P35" s="472"/>
      <c r="Q35" s="470" t="str">
        <f t="shared" si="5"/>
        <v/>
      </c>
      <c r="R35" s="470" t="str">
        <f>IF(R28="","",IF(R34="",R28,R28+R34))</f>
        <v/>
      </c>
      <c r="S35" s="473"/>
      <c r="T35" s="470" t="str">
        <f t="shared" si="1"/>
        <v/>
      </c>
      <c r="U35" s="471" t="str">
        <f>IF(U28="","",IF(U34="",U28,U28+U34))</f>
        <v/>
      </c>
    </row>
    <row r="36" spans="1:24" s="79" customFormat="1" ht="18" customHeight="1">
      <c r="A36" s="645" t="s">
        <v>69</v>
      </c>
      <c r="B36" s="651" t="str">
        <f>C12</f>
        <v>&lt;建築工事&gt;</v>
      </c>
      <c r="C36" s="652"/>
      <c r="D36" s="486"/>
      <c r="E36" s="475" t="str">
        <f t="shared" si="2"/>
        <v/>
      </c>
      <c r="F36" s="487"/>
      <c r="G36" s="486"/>
      <c r="H36" s="475" t="str">
        <f t="shared" si="3"/>
        <v/>
      </c>
      <c r="I36" s="475"/>
      <c r="J36" s="475"/>
      <c r="K36" s="475" t="str">
        <f t="shared" si="0"/>
        <v/>
      </c>
      <c r="L36" s="487"/>
      <c r="M36" s="486"/>
      <c r="N36" s="475" t="str">
        <f t="shared" si="4"/>
        <v/>
      </c>
      <c r="O36" s="475"/>
      <c r="P36" s="486"/>
      <c r="Q36" s="475" t="str">
        <f t="shared" si="5"/>
        <v/>
      </c>
      <c r="R36" s="475"/>
      <c r="S36" s="475"/>
      <c r="T36" s="475" t="str">
        <f t="shared" si="1"/>
        <v/>
      </c>
      <c r="U36" s="487"/>
    </row>
    <row r="37" spans="1:24" s="79" customFormat="1" ht="18" customHeight="1">
      <c r="A37" s="645"/>
      <c r="B37" s="653" t="str">
        <f>C20</f>
        <v>　（新築）</v>
      </c>
      <c r="C37" s="654"/>
      <c r="D37" s="488"/>
      <c r="E37" s="479" t="str">
        <f t="shared" si="2"/>
        <v/>
      </c>
      <c r="F37" s="489"/>
      <c r="G37" s="488"/>
      <c r="H37" s="479" t="str">
        <f t="shared" si="3"/>
        <v/>
      </c>
      <c r="I37" s="479"/>
      <c r="J37" s="479"/>
      <c r="K37" s="479" t="str">
        <f t="shared" si="0"/>
        <v/>
      </c>
      <c r="L37" s="489"/>
      <c r="M37" s="488"/>
      <c r="N37" s="479" t="str">
        <f t="shared" si="4"/>
        <v/>
      </c>
      <c r="O37" s="479"/>
      <c r="P37" s="488"/>
      <c r="Q37" s="479" t="str">
        <f t="shared" si="5"/>
        <v/>
      </c>
      <c r="R37" s="479"/>
      <c r="S37" s="479"/>
      <c r="T37" s="479" t="str">
        <f t="shared" si="1"/>
        <v/>
      </c>
      <c r="U37" s="489"/>
    </row>
    <row r="38" spans="1:24" s="79" customFormat="1" ht="18" customHeight="1">
      <c r="A38" s="645"/>
      <c r="B38" s="84" t="s">
        <v>74</v>
      </c>
      <c r="C38" s="394"/>
      <c r="D38" s="478"/>
      <c r="E38" s="479" t="str">
        <f t="shared" si="2"/>
        <v/>
      </c>
      <c r="F38" s="480"/>
      <c r="G38" s="478"/>
      <c r="H38" s="479" t="str">
        <f t="shared" si="3"/>
        <v/>
      </c>
      <c r="I38" s="481"/>
      <c r="J38" s="481"/>
      <c r="K38" s="479" t="str">
        <f t="shared" si="0"/>
        <v/>
      </c>
      <c r="L38" s="480"/>
      <c r="M38" s="478"/>
      <c r="N38" s="479" t="str">
        <f t="shared" si="4"/>
        <v/>
      </c>
      <c r="O38" s="481"/>
      <c r="P38" s="478"/>
      <c r="Q38" s="479" t="str">
        <f t="shared" si="5"/>
        <v/>
      </c>
      <c r="R38" s="481"/>
      <c r="S38" s="481"/>
      <c r="T38" s="479" t="str">
        <f t="shared" si="1"/>
        <v/>
      </c>
      <c r="U38" s="480"/>
    </row>
    <row r="39" spans="1:24" s="79" customFormat="1" ht="18" customHeight="1">
      <c r="A39" s="645"/>
      <c r="B39" s="84" t="s">
        <v>74</v>
      </c>
      <c r="C39" s="394"/>
      <c r="D39" s="478"/>
      <c r="E39" s="479" t="str">
        <f t="shared" si="2"/>
        <v/>
      </c>
      <c r="F39" s="480"/>
      <c r="G39" s="478"/>
      <c r="H39" s="479" t="str">
        <f t="shared" si="3"/>
        <v/>
      </c>
      <c r="I39" s="481"/>
      <c r="J39" s="481"/>
      <c r="K39" s="479" t="str">
        <f t="shared" si="0"/>
        <v/>
      </c>
      <c r="L39" s="480"/>
      <c r="M39" s="478"/>
      <c r="N39" s="479" t="str">
        <f t="shared" si="4"/>
        <v/>
      </c>
      <c r="O39" s="481"/>
      <c r="P39" s="478"/>
      <c r="Q39" s="479" t="str">
        <f t="shared" si="5"/>
        <v/>
      </c>
      <c r="R39" s="481"/>
      <c r="S39" s="481"/>
      <c r="T39" s="479" t="str">
        <f t="shared" si="1"/>
        <v/>
      </c>
      <c r="U39" s="480"/>
    </row>
    <row r="40" spans="1:24" s="79" customFormat="1" ht="18" customHeight="1">
      <c r="A40" s="645"/>
      <c r="B40" s="85" t="s">
        <v>73</v>
      </c>
      <c r="C40" s="394"/>
      <c r="D40" s="478"/>
      <c r="E40" s="479" t="str">
        <f t="shared" si="2"/>
        <v/>
      </c>
      <c r="F40" s="480"/>
      <c r="G40" s="478"/>
      <c r="H40" s="479" t="str">
        <f t="shared" si="3"/>
        <v/>
      </c>
      <c r="I40" s="481"/>
      <c r="J40" s="481"/>
      <c r="K40" s="479" t="str">
        <f t="shared" si="0"/>
        <v/>
      </c>
      <c r="L40" s="480"/>
      <c r="M40" s="478"/>
      <c r="N40" s="479" t="str">
        <f t="shared" si="4"/>
        <v/>
      </c>
      <c r="O40" s="481"/>
      <c r="P40" s="478"/>
      <c r="Q40" s="479" t="str">
        <f t="shared" si="5"/>
        <v/>
      </c>
      <c r="R40" s="481"/>
      <c r="S40" s="481"/>
      <c r="T40" s="479" t="str">
        <f t="shared" si="1"/>
        <v/>
      </c>
      <c r="U40" s="480"/>
    </row>
    <row r="41" spans="1:24" s="79" customFormat="1" ht="18" customHeight="1">
      <c r="A41" s="645"/>
      <c r="B41" s="651" t="s">
        <v>78</v>
      </c>
      <c r="C41" s="652"/>
      <c r="D41" s="488"/>
      <c r="E41" s="479" t="str">
        <f t="shared" si="2"/>
        <v/>
      </c>
      <c r="F41" s="489"/>
      <c r="G41" s="488"/>
      <c r="H41" s="479" t="str">
        <f t="shared" si="3"/>
        <v/>
      </c>
      <c r="I41" s="479"/>
      <c r="J41" s="479"/>
      <c r="K41" s="479" t="str">
        <f t="shared" si="0"/>
        <v/>
      </c>
      <c r="L41" s="489"/>
      <c r="M41" s="488"/>
      <c r="N41" s="479" t="str">
        <f t="shared" si="4"/>
        <v/>
      </c>
      <c r="O41" s="479"/>
      <c r="P41" s="488"/>
      <c r="Q41" s="479" t="str">
        <f t="shared" si="5"/>
        <v/>
      </c>
      <c r="R41" s="479"/>
      <c r="S41" s="479"/>
      <c r="T41" s="479" t="str">
        <f t="shared" si="1"/>
        <v/>
      </c>
      <c r="U41" s="489"/>
    </row>
    <row r="42" spans="1:24" s="79" customFormat="1" ht="18" customHeight="1">
      <c r="A42" s="645"/>
      <c r="B42" s="653" t="str">
        <f>C20</f>
        <v>　（新築）</v>
      </c>
      <c r="C42" s="654"/>
      <c r="D42" s="488"/>
      <c r="E42" s="479" t="str">
        <f t="shared" si="2"/>
        <v/>
      </c>
      <c r="F42" s="489"/>
      <c r="G42" s="488"/>
      <c r="H42" s="479" t="str">
        <f t="shared" si="3"/>
        <v/>
      </c>
      <c r="I42" s="479"/>
      <c r="J42" s="479"/>
      <c r="K42" s="479" t="str">
        <f t="shared" si="0"/>
        <v/>
      </c>
      <c r="L42" s="489"/>
      <c r="M42" s="488"/>
      <c r="N42" s="479" t="str">
        <f t="shared" si="4"/>
        <v/>
      </c>
      <c r="O42" s="479"/>
      <c r="P42" s="488"/>
      <c r="Q42" s="479" t="str">
        <f t="shared" si="5"/>
        <v/>
      </c>
      <c r="R42" s="479"/>
      <c r="S42" s="479"/>
      <c r="T42" s="479" t="str">
        <f t="shared" si="1"/>
        <v/>
      </c>
      <c r="U42" s="489"/>
    </row>
    <row r="43" spans="1:24" s="79" customFormat="1" ht="18" customHeight="1">
      <c r="A43" s="645"/>
      <c r="B43" s="85" t="s">
        <v>73</v>
      </c>
      <c r="C43" s="394"/>
      <c r="D43" s="478"/>
      <c r="E43" s="479" t="str">
        <f t="shared" si="2"/>
        <v/>
      </c>
      <c r="F43" s="480"/>
      <c r="G43" s="478"/>
      <c r="H43" s="479" t="str">
        <f t="shared" si="3"/>
        <v/>
      </c>
      <c r="I43" s="481"/>
      <c r="J43" s="481"/>
      <c r="K43" s="479" t="str">
        <f t="shared" si="0"/>
        <v/>
      </c>
      <c r="L43" s="480"/>
      <c r="M43" s="478"/>
      <c r="N43" s="479" t="str">
        <f t="shared" si="4"/>
        <v/>
      </c>
      <c r="O43" s="481"/>
      <c r="P43" s="478"/>
      <c r="Q43" s="479" t="str">
        <f t="shared" si="5"/>
        <v/>
      </c>
      <c r="R43" s="481"/>
      <c r="S43" s="481"/>
      <c r="T43" s="479" t="str">
        <f t="shared" si="1"/>
        <v/>
      </c>
      <c r="U43" s="480"/>
    </row>
    <row r="44" spans="1:24" s="79" customFormat="1" ht="18" customHeight="1">
      <c r="A44" s="645"/>
      <c r="B44" s="84" t="s">
        <v>73</v>
      </c>
      <c r="C44" s="394"/>
      <c r="D44" s="478"/>
      <c r="E44" s="479" t="str">
        <f t="shared" si="2"/>
        <v/>
      </c>
      <c r="F44" s="480"/>
      <c r="G44" s="478"/>
      <c r="H44" s="479" t="str">
        <f t="shared" si="3"/>
        <v/>
      </c>
      <c r="I44" s="481"/>
      <c r="J44" s="481"/>
      <c r="K44" s="479" t="str">
        <f t="shared" si="0"/>
        <v/>
      </c>
      <c r="L44" s="480"/>
      <c r="M44" s="478"/>
      <c r="N44" s="479" t="str">
        <f t="shared" si="4"/>
        <v/>
      </c>
      <c r="O44" s="481"/>
      <c r="P44" s="478"/>
      <c r="Q44" s="479" t="str">
        <f t="shared" si="5"/>
        <v/>
      </c>
      <c r="R44" s="481"/>
      <c r="S44" s="481"/>
      <c r="T44" s="479" t="str">
        <f t="shared" si="1"/>
        <v/>
      </c>
      <c r="U44" s="480"/>
    </row>
    <row r="45" spans="1:24" s="79" customFormat="1" ht="18" customHeight="1">
      <c r="A45" s="645"/>
      <c r="B45" s="86" t="s">
        <v>74</v>
      </c>
      <c r="C45" s="399"/>
      <c r="D45" s="482"/>
      <c r="E45" s="483" t="str">
        <f t="shared" si="2"/>
        <v/>
      </c>
      <c r="F45" s="484"/>
      <c r="G45" s="482"/>
      <c r="H45" s="483" t="str">
        <f t="shared" si="3"/>
        <v/>
      </c>
      <c r="I45" s="485"/>
      <c r="J45" s="485"/>
      <c r="K45" s="483" t="str">
        <f t="shared" si="0"/>
        <v/>
      </c>
      <c r="L45" s="484"/>
      <c r="M45" s="482"/>
      <c r="N45" s="483" t="str">
        <f t="shared" si="4"/>
        <v/>
      </c>
      <c r="O45" s="485"/>
      <c r="P45" s="482"/>
      <c r="Q45" s="483" t="str">
        <f t="shared" si="5"/>
        <v/>
      </c>
      <c r="R45" s="485"/>
      <c r="S45" s="485"/>
      <c r="T45" s="483" t="str">
        <f t="shared" si="1"/>
        <v/>
      </c>
      <c r="U45" s="484"/>
    </row>
    <row r="46" spans="1:24" s="79" customFormat="1" ht="18" customHeight="1">
      <c r="A46" s="650"/>
      <c r="B46" s="655" t="s">
        <v>84</v>
      </c>
      <c r="C46" s="656"/>
      <c r="D46" s="472"/>
      <c r="E46" s="470" t="str">
        <f t="shared" si="2"/>
        <v/>
      </c>
      <c r="F46" s="471" t="str">
        <f>IF(SUM(F36:F45)=0,"",(SUM(F36:F45)))</f>
        <v/>
      </c>
      <c r="G46" s="472"/>
      <c r="H46" s="470" t="str">
        <f t="shared" si="3"/>
        <v/>
      </c>
      <c r="I46" s="470" t="str">
        <f>IF(SUM(I36:I45)=0,"",(SUM(I36:I45)))</f>
        <v/>
      </c>
      <c r="J46" s="473"/>
      <c r="K46" s="470" t="str">
        <f t="shared" si="0"/>
        <v/>
      </c>
      <c r="L46" s="471" t="str">
        <f>IF(SUM(L36:L45)=0,"",(SUM(L36:L45)))</f>
        <v/>
      </c>
      <c r="M46" s="472"/>
      <c r="N46" s="470" t="str">
        <f t="shared" si="4"/>
        <v/>
      </c>
      <c r="O46" s="470" t="str">
        <f>IF(SUM(O36:O45)=0,"",(SUM(O36:O45)))</f>
        <v/>
      </c>
      <c r="P46" s="472"/>
      <c r="Q46" s="470" t="str">
        <f t="shared" si="5"/>
        <v/>
      </c>
      <c r="R46" s="470" t="str">
        <f>IF(SUM(R36:R45)=0,"",(SUM(R36:R45)))</f>
        <v/>
      </c>
      <c r="S46" s="473"/>
      <c r="T46" s="470" t="str">
        <f t="shared" si="1"/>
        <v/>
      </c>
      <c r="U46" s="471" t="str">
        <f>IF(SUM(U36:U45)=0,"",(SUM(U36:U45)))</f>
        <v/>
      </c>
    </row>
    <row r="47" spans="1:24" s="79" customFormat="1" ht="18" customHeight="1" thickBot="1">
      <c r="A47" s="634" t="s">
        <v>85</v>
      </c>
      <c r="B47" s="639"/>
      <c r="C47" s="640"/>
      <c r="D47" s="490"/>
      <c r="E47" s="491" t="str">
        <f t="shared" si="2"/>
        <v/>
      </c>
      <c r="F47" s="492" t="str">
        <f>IF(F35="","",IF(F46="",F35,F35+F46))</f>
        <v/>
      </c>
      <c r="G47" s="490"/>
      <c r="H47" s="491" t="str">
        <f t="shared" si="3"/>
        <v/>
      </c>
      <c r="I47" s="491" t="str">
        <f>IF(I35="","",IF(I46="",I35,I35+I46))</f>
        <v/>
      </c>
      <c r="J47" s="493"/>
      <c r="K47" s="491" t="str">
        <f t="shared" si="0"/>
        <v/>
      </c>
      <c r="L47" s="492" t="str">
        <f>IF(L35="","",IF(L46="",L35,L35+L46))</f>
        <v/>
      </c>
      <c r="M47" s="490"/>
      <c r="N47" s="491" t="str">
        <f t="shared" si="4"/>
        <v/>
      </c>
      <c r="O47" s="491" t="str">
        <f>IF(O35="","",IF(O46="",O35,O35+O46))</f>
        <v/>
      </c>
      <c r="P47" s="490"/>
      <c r="Q47" s="491" t="str">
        <f t="shared" si="5"/>
        <v/>
      </c>
      <c r="R47" s="491" t="str">
        <f>IF(R35="","",IF(R46="",R35,R35+R46))</f>
        <v/>
      </c>
      <c r="S47" s="493"/>
      <c r="T47" s="491" t="str">
        <f t="shared" si="1"/>
        <v/>
      </c>
      <c r="U47" s="492" t="str">
        <f>IF(U35="","",IF(U46="",U35,U35+U46))</f>
        <v/>
      </c>
    </row>
    <row r="48" spans="1:24" s="79" customFormat="1" ht="18" customHeight="1">
      <c r="A48" s="644" t="s">
        <v>53</v>
      </c>
      <c r="B48" s="660" t="s">
        <v>54</v>
      </c>
      <c r="C48" s="661"/>
      <c r="D48" s="662" t="s">
        <v>49</v>
      </c>
      <c r="E48" s="665" t="s">
        <v>49</v>
      </c>
      <c r="F48" s="494"/>
      <c r="G48" s="662"/>
      <c r="H48" s="665"/>
      <c r="I48" s="495"/>
      <c r="J48" s="665"/>
      <c r="K48" s="665" t="s">
        <v>49</v>
      </c>
      <c r="L48" s="494" t="s">
        <v>49</v>
      </c>
      <c r="M48" s="662"/>
      <c r="N48" s="665"/>
      <c r="O48" s="495"/>
      <c r="P48" s="662"/>
      <c r="Q48" s="665"/>
      <c r="R48" s="495"/>
      <c r="S48" s="665"/>
      <c r="T48" s="665" t="s">
        <v>49</v>
      </c>
      <c r="U48" s="494" t="s">
        <v>49</v>
      </c>
    </row>
    <row r="49" spans="1:21" s="79" customFormat="1" ht="18" customHeight="1">
      <c r="A49" s="645"/>
      <c r="B49" s="657" t="s">
        <v>643</v>
      </c>
      <c r="C49" s="658"/>
      <c r="D49" s="663"/>
      <c r="E49" s="666"/>
      <c r="F49" s="480" t="s">
        <v>49</v>
      </c>
      <c r="G49" s="663"/>
      <c r="H49" s="666"/>
      <c r="I49" s="481"/>
      <c r="J49" s="666"/>
      <c r="K49" s="666"/>
      <c r="L49" s="480" t="s">
        <v>49</v>
      </c>
      <c r="M49" s="663"/>
      <c r="N49" s="666"/>
      <c r="O49" s="481"/>
      <c r="P49" s="663"/>
      <c r="Q49" s="666"/>
      <c r="R49" s="481"/>
      <c r="S49" s="666"/>
      <c r="T49" s="666"/>
      <c r="U49" s="480" t="s">
        <v>49</v>
      </c>
    </row>
    <row r="50" spans="1:21" s="79" customFormat="1" ht="18" customHeight="1">
      <c r="A50" s="645"/>
      <c r="B50" s="657" t="s">
        <v>55</v>
      </c>
      <c r="C50" s="658"/>
      <c r="D50" s="663"/>
      <c r="E50" s="666"/>
      <c r="F50" s="480" t="s">
        <v>49</v>
      </c>
      <c r="G50" s="663"/>
      <c r="H50" s="666"/>
      <c r="I50" s="481"/>
      <c r="J50" s="666"/>
      <c r="K50" s="666"/>
      <c r="L50" s="480" t="s">
        <v>49</v>
      </c>
      <c r="M50" s="663"/>
      <c r="N50" s="666"/>
      <c r="O50" s="481"/>
      <c r="P50" s="663"/>
      <c r="Q50" s="666"/>
      <c r="R50" s="481"/>
      <c r="S50" s="666"/>
      <c r="T50" s="666"/>
      <c r="U50" s="480" t="s">
        <v>49</v>
      </c>
    </row>
    <row r="51" spans="1:21" s="79" customFormat="1" ht="18" customHeight="1">
      <c r="A51" s="645"/>
      <c r="B51" s="657" t="s">
        <v>56</v>
      </c>
      <c r="C51" s="658"/>
      <c r="D51" s="663"/>
      <c r="E51" s="666"/>
      <c r="F51" s="480" t="s">
        <v>59</v>
      </c>
      <c r="G51" s="663"/>
      <c r="H51" s="666"/>
      <c r="I51" s="481"/>
      <c r="J51" s="666"/>
      <c r="K51" s="666"/>
      <c r="L51" s="480" t="s">
        <v>49</v>
      </c>
      <c r="M51" s="663"/>
      <c r="N51" s="666"/>
      <c r="O51" s="481"/>
      <c r="P51" s="663"/>
      <c r="Q51" s="666"/>
      <c r="R51" s="481"/>
      <c r="S51" s="666"/>
      <c r="T51" s="666"/>
      <c r="U51" s="480" t="s">
        <v>49</v>
      </c>
    </row>
    <row r="52" spans="1:21" s="79" customFormat="1" ht="18" customHeight="1">
      <c r="A52" s="645"/>
      <c r="B52" s="657" t="s">
        <v>141</v>
      </c>
      <c r="C52" s="658"/>
      <c r="D52" s="663"/>
      <c r="E52" s="666"/>
      <c r="F52" s="468"/>
      <c r="G52" s="663"/>
      <c r="H52" s="666"/>
      <c r="I52" s="481"/>
      <c r="J52" s="666"/>
      <c r="K52" s="666"/>
      <c r="L52" s="480" t="s">
        <v>49</v>
      </c>
      <c r="M52" s="663"/>
      <c r="N52" s="666"/>
      <c r="O52" s="481"/>
      <c r="P52" s="663"/>
      <c r="Q52" s="666"/>
      <c r="R52" s="481"/>
      <c r="S52" s="666"/>
      <c r="T52" s="666"/>
      <c r="U52" s="480" t="s">
        <v>49</v>
      </c>
    </row>
    <row r="53" spans="1:21" s="79" customFormat="1" ht="18" customHeight="1">
      <c r="A53" s="645"/>
      <c r="B53" s="657" t="s">
        <v>57</v>
      </c>
      <c r="C53" s="658"/>
      <c r="D53" s="663"/>
      <c r="E53" s="666"/>
      <c r="F53" s="468"/>
      <c r="G53" s="663"/>
      <c r="H53" s="666"/>
      <c r="I53" s="481"/>
      <c r="J53" s="666"/>
      <c r="K53" s="666"/>
      <c r="L53" s="480" t="s">
        <v>49</v>
      </c>
      <c r="M53" s="663"/>
      <c r="N53" s="666"/>
      <c r="O53" s="481"/>
      <c r="P53" s="663"/>
      <c r="Q53" s="666"/>
      <c r="R53" s="481"/>
      <c r="S53" s="666"/>
      <c r="T53" s="666"/>
      <c r="U53" s="480" t="s">
        <v>49</v>
      </c>
    </row>
    <row r="54" spans="1:21" s="79" customFormat="1" ht="18" customHeight="1">
      <c r="A54" s="645"/>
      <c r="B54" s="657" t="s">
        <v>58</v>
      </c>
      <c r="C54" s="658"/>
      <c r="D54" s="664"/>
      <c r="E54" s="667"/>
      <c r="F54" s="468"/>
      <c r="G54" s="664"/>
      <c r="H54" s="667"/>
      <c r="I54" s="485"/>
      <c r="J54" s="667"/>
      <c r="K54" s="667"/>
      <c r="L54" s="480" t="s">
        <v>49</v>
      </c>
      <c r="M54" s="664"/>
      <c r="N54" s="667"/>
      <c r="O54" s="485"/>
      <c r="P54" s="664"/>
      <c r="Q54" s="667"/>
      <c r="R54" s="485"/>
      <c r="S54" s="667"/>
      <c r="T54" s="667"/>
      <c r="U54" s="480" t="s">
        <v>49</v>
      </c>
    </row>
    <row r="55" spans="1:21" s="79" customFormat="1" ht="18" customHeight="1" thickBot="1">
      <c r="A55" s="659"/>
      <c r="B55" s="668" t="s">
        <v>82</v>
      </c>
      <c r="C55" s="669"/>
      <c r="D55" s="496" t="s">
        <v>47</v>
      </c>
      <c r="E55" s="497" t="s">
        <v>47</v>
      </c>
      <c r="F55" s="492" t="str">
        <f>IF(SUM(F48:F54)=0,"",SUM(F48:F54))</f>
        <v/>
      </c>
      <c r="G55" s="496" t="s">
        <v>60</v>
      </c>
      <c r="H55" s="497" t="s">
        <v>60</v>
      </c>
      <c r="I55" s="491" t="str">
        <f>IF(SUM(I48:I54)=0,"",SUM(I48:I54))</f>
        <v/>
      </c>
      <c r="J55" s="497" t="s">
        <v>60</v>
      </c>
      <c r="K55" s="497" t="s">
        <v>60</v>
      </c>
      <c r="L55" s="492" t="str">
        <f>IF(SUM(L48:L54)=0,"",SUM(L48:L54))</f>
        <v/>
      </c>
      <c r="M55" s="496" t="s">
        <v>60</v>
      </c>
      <c r="N55" s="497" t="s">
        <v>60</v>
      </c>
      <c r="O55" s="491" t="str">
        <f>IF(SUM(O48:O54)=0,"",SUM(O48:O54))</f>
        <v/>
      </c>
      <c r="P55" s="496" t="s">
        <v>60</v>
      </c>
      <c r="Q55" s="497" t="s">
        <v>60</v>
      </c>
      <c r="R55" s="491" t="str">
        <f>IF(SUM(R48:R54)=0,"",SUM(R48:R54))</f>
        <v/>
      </c>
      <c r="S55" s="497" t="s">
        <v>60</v>
      </c>
      <c r="T55" s="497" t="s">
        <v>60</v>
      </c>
      <c r="U55" s="492" t="str">
        <f>IF(SUM(U48:U54)=0,"",SUM(U48:U54))</f>
        <v/>
      </c>
    </row>
    <row r="56" spans="1:21">
      <c r="F56" s="395" t="str">
        <f>IF(F47=F55,"","↑【確認】「事業財源」の合計と「合計（総事業費）」が不一致")</f>
        <v/>
      </c>
    </row>
    <row r="57" spans="1:21">
      <c r="F57" s="395"/>
    </row>
    <row r="58" spans="1:21">
      <c r="A58" s="87" t="s">
        <v>61</v>
      </c>
    </row>
    <row r="59" spans="1:21">
      <c r="A59" s="87"/>
    </row>
    <row r="60" spans="1:21">
      <c r="A60" s="88" t="s">
        <v>123</v>
      </c>
      <c r="B60" s="400" t="s">
        <v>130</v>
      </c>
      <c r="C60" s="400"/>
      <c r="D60" s="400"/>
      <c r="E60" s="400"/>
      <c r="F60" s="400"/>
      <c r="G60" s="400"/>
      <c r="H60" s="400"/>
      <c r="I60" s="400"/>
      <c r="J60" s="400"/>
      <c r="K60" s="400"/>
      <c r="L60" s="400"/>
    </row>
    <row r="61" spans="1:21">
      <c r="A61" s="88"/>
      <c r="B61" s="400" t="s">
        <v>111</v>
      </c>
      <c r="C61" s="400"/>
      <c r="D61" s="400"/>
      <c r="E61" s="400"/>
      <c r="F61" s="400"/>
      <c r="G61" s="400"/>
      <c r="H61" s="400"/>
      <c r="I61" s="400"/>
      <c r="J61" s="400"/>
      <c r="K61" s="400"/>
      <c r="L61" s="400"/>
    </row>
    <row r="62" spans="1:21">
      <c r="A62" s="88" t="s">
        <v>124</v>
      </c>
      <c r="B62" s="400" t="s">
        <v>131</v>
      </c>
      <c r="C62" s="400"/>
      <c r="D62" s="400"/>
      <c r="E62" s="400"/>
      <c r="F62" s="400"/>
      <c r="G62" s="400"/>
      <c r="H62" s="400"/>
      <c r="I62" s="400"/>
      <c r="J62" s="400"/>
      <c r="K62" s="400"/>
      <c r="L62" s="400"/>
    </row>
    <row r="63" spans="1:21">
      <c r="A63" s="88"/>
      <c r="B63" s="400" t="s">
        <v>112</v>
      </c>
      <c r="C63" s="400"/>
      <c r="D63" s="400"/>
      <c r="E63" s="400"/>
      <c r="F63" s="400"/>
      <c r="G63" s="400"/>
      <c r="H63" s="400"/>
      <c r="I63" s="400"/>
      <c r="J63" s="400"/>
      <c r="K63" s="400"/>
      <c r="L63" s="400"/>
    </row>
    <row r="64" spans="1:21">
      <c r="A64" s="88" t="s">
        <v>113</v>
      </c>
      <c r="B64" s="400" t="s">
        <v>644</v>
      </c>
      <c r="C64" s="400"/>
      <c r="D64" s="400"/>
      <c r="E64" s="400"/>
      <c r="F64" s="400"/>
      <c r="G64" s="400"/>
      <c r="H64" s="400"/>
      <c r="I64" s="400"/>
      <c r="J64" s="400"/>
      <c r="K64" s="400"/>
      <c r="L64" s="400"/>
    </row>
    <row r="65" spans="1:12">
      <c r="A65" s="88" t="s">
        <v>125</v>
      </c>
      <c r="B65" s="400" t="s">
        <v>132</v>
      </c>
      <c r="C65" s="400"/>
      <c r="D65" s="400"/>
      <c r="E65" s="400"/>
      <c r="F65" s="400"/>
      <c r="G65" s="400"/>
      <c r="H65" s="400"/>
      <c r="I65" s="400"/>
      <c r="J65" s="400"/>
      <c r="K65" s="400"/>
      <c r="L65" s="400"/>
    </row>
    <row r="66" spans="1:12">
      <c r="A66" s="88"/>
      <c r="B66" s="400" t="s">
        <v>133</v>
      </c>
      <c r="C66" s="400"/>
      <c r="D66" s="400"/>
      <c r="E66" s="400"/>
      <c r="F66" s="400"/>
      <c r="G66" s="400"/>
      <c r="H66" s="400"/>
      <c r="I66" s="400"/>
      <c r="J66" s="400"/>
      <c r="K66" s="400"/>
      <c r="L66" s="400"/>
    </row>
    <row r="67" spans="1:12">
      <c r="A67" s="88"/>
      <c r="B67" s="400" t="s">
        <v>134</v>
      </c>
      <c r="C67" s="400"/>
      <c r="D67" s="400"/>
      <c r="E67" s="400"/>
      <c r="F67" s="400"/>
      <c r="G67" s="400"/>
      <c r="H67" s="400"/>
      <c r="I67" s="400"/>
      <c r="J67" s="400"/>
      <c r="K67" s="400"/>
      <c r="L67" s="400"/>
    </row>
    <row r="68" spans="1:12">
      <c r="A68" s="88"/>
      <c r="B68" s="400" t="s">
        <v>135</v>
      </c>
      <c r="C68" s="400"/>
      <c r="D68" s="400"/>
      <c r="E68" s="400"/>
      <c r="F68" s="400"/>
      <c r="G68" s="400"/>
      <c r="H68" s="400"/>
      <c r="I68" s="400"/>
      <c r="J68" s="400"/>
      <c r="K68" s="400"/>
      <c r="L68" s="400"/>
    </row>
    <row r="69" spans="1:12">
      <c r="A69" s="88" t="s">
        <v>126</v>
      </c>
      <c r="B69" s="400" t="s">
        <v>136</v>
      </c>
      <c r="C69" s="400"/>
      <c r="D69" s="400"/>
      <c r="E69" s="400"/>
      <c r="F69" s="400"/>
      <c r="G69" s="400"/>
      <c r="H69" s="400"/>
      <c r="I69" s="400"/>
      <c r="J69" s="400"/>
      <c r="K69" s="400"/>
      <c r="L69" s="400"/>
    </row>
    <row r="70" spans="1:12">
      <c r="A70" s="88"/>
      <c r="B70" s="400" t="s">
        <v>137</v>
      </c>
      <c r="C70" s="400"/>
      <c r="D70" s="400"/>
      <c r="E70" s="400"/>
      <c r="F70" s="400"/>
      <c r="G70" s="400"/>
      <c r="H70" s="400"/>
      <c r="I70" s="400"/>
      <c r="J70" s="400"/>
      <c r="K70" s="400"/>
      <c r="L70" s="400"/>
    </row>
    <row r="71" spans="1:12">
      <c r="A71" s="88" t="s">
        <v>127</v>
      </c>
      <c r="B71" s="400" t="s">
        <v>116</v>
      </c>
      <c r="C71" s="400"/>
      <c r="D71" s="400"/>
      <c r="E71" s="400"/>
      <c r="F71" s="400"/>
      <c r="G71" s="400"/>
      <c r="H71" s="400"/>
      <c r="I71" s="400"/>
      <c r="J71" s="400"/>
      <c r="K71" s="400"/>
      <c r="L71" s="400"/>
    </row>
    <row r="72" spans="1:12">
      <c r="A72" s="88" t="s">
        <v>117</v>
      </c>
      <c r="B72" s="400" t="s">
        <v>118</v>
      </c>
      <c r="C72" s="400"/>
      <c r="D72" s="400"/>
      <c r="E72" s="400"/>
      <c r="F72" s="400"/>
      <c r="G72" s="400"/>
      <c r="H72" s="400"/>
      <c r="I72" s="400"/>
      <c r="J72" s="400"/>
      <c r="K72" s="400"/>
      <c r="L72" s="400"/>
    </row>
    <row r="73" spans="1:12">
      <c r="A73" s="88" t="s">
        <v>117</v>
      </c>
      <c r="B73" s="400" t="s">
        <v>138</v>
      </c>
      <c r="C73" s="400"/>
      <c r="D73" s="400"/>
      <c r="E73" s="400"/>
      <c r="F73" s="400"/>
      <c r="G73" s="400"/>
      <c r="H73" s="400"/>
      <c r="I73" s="400"/>
      <c r="J73" s="400"/>
      <c r="K73" s="400"/>
      <c r="L73" s="400"/>
    </row>
    <row r="74" spans="1:12">
      <c r="A74" s="88" t="s">
        <v>119</v>
      </c>
      <c r="B74" s="401" t="s">
        <v>645</v>
      </c>
      <c r="C74" s="401"/>
      <c r="D74" s="400"/>
      <c r="E74" s="400"/>
      <c r="F74" s="400"/>
      <c r="G74" s="400"/>
      <c r="H74" s="400"/>
      <c r="I74" s="400"/>
      <c r="J74" s="400"/>
      <c r="K74" s="400"/>
      <c r="L74" s="400"/>
    </row>
    <row r="75" spans="1:12">
      <c r="A75" s="88" t="s">
        <v>120</v>
      </c>
      <c r="B75" s="401" t="s">
        <v>139</v>
      </c>
      <c r="C75" s="401"/>
      <c r="D75" s="400"/>
      <c r="E75" s="400"/>
      <c r="F75" s="400"/>
      <c r="G75" s="400"/>
      <c r="H75" s="400"/>
      <c r="I75" s="400"/>
      <c r="J75" s="400"/>
      <c r="K75" s="400"/>
      <c r="L75" s="400"/>
    </row>
    <row r="76" spans="1:12">
      <c r="A76" s="88" t="s">
        <v>117</v>
      </c>
      <c r="B76" s="401" t="s">
        <v>140</v>
      </c>
      <c r="C76" s="401"/>
      <c r="D76" s="400"/>
      <c r="E76" s="400"/>
      <c r="F76" s="400"/>
      <c r="G76" s="400"/>
      <c r="H76" s="400"/>
      <c r="I76" s="400"/>
      <c r="J76" s="400"/>
      <c r="K76" s="400"/>
      <c r="L76" s="400"/>
    </row>
    <row r="77" spans="1:12">
      <c r="A77" s="88" t="s">
        <v>117</v>
      </c>
      <c r="B77" s="401" t="s">
        <v>646</v>
      </c>
      <c r="C77" s="401"/>
      <c r="D77" s="400"/>
      <c r="E77" s="400"/>
      <c r="F77" s="400"/>
      <c r="G77" s="400"/>
      <c r="H77" s="400"/>
      <c r="I77" s="400"/>
      <c r="J77" s="400"/>
      <c r="K77" s="400"/>
      <c r="L77" s="400"/>
    </row>
    <row r="78" spans="1:12">
      <c r="A78" s="88" t="s">
        <v>128</v>
      </c>
      <c r="B78" s="400" t="s">
        <v>121</v>
      </c>
      <c r="C78" s="400"/>
      <c r="D78" s="400"/>
      <c r="E78" s="400"/>
      <c r="F78" s="400"/>
      <c r="G78" s="400"/>
      <c r="H78" s="400"/>
      <c r="I78" s="400"/>
      <c r="J78" s="400"/>
      <c r="K78" s="400"/>
      <c r="L78" s="400"/>
    </row>
    <row r="79" spans="1:12">
      <c r="A79" s="88" t="s">
        <v>129</v>
      </c>
      <c r="B79" s="400" t="s">
        <v>122</v>
      </c>
      <c r="C79" s="400"/>
      <c r="D79" s="400"/>
      <c r="E79" s="400"/>
      <c r="F79" s="400"/>
      <c r="G79" s="400"/>
      <c r="H79" s="400"/>
      <c r="I79" s="400"/>
      <c r="J79" s="400"/>
      <c r="K79" s="400"/>
      <c r="L79" s="400"/>
    </row>
    <row r="80" spans="1:12">
      <c r="A80" s="89"/>
      <c r="B80" s="400" t="s">
        <v>114</v>
      </c>
      <c r="C80" s="400"/>
      <c r="D80" s="400"/>
      <c r="E80" s="400"/>
      <c r="F80" s="400"/>
      <c r="G80" s="400"/>
      <c r="H80" s="400"/>
      <c r="I80" s="400"/>
      <c r="J80" s="400"/>
      <c r="K80" s="400"/>
      <c r="L80" s="400"/>
    </row>
    <row r="81" spans="1:1">
      <c r="A81" s="89"/>
    </row>
  </sheetData>
  <mergeCells count="49">
    <mergeCell ref="Q48:Q54"/>
    <mergeCell ref="D2:H3"/>
    <mergeCell ref="M7:U7"/>
    <mergeCell ref="M8:N8"/>
    <mergeCell ref="S8:T8"/>
    <mergeCell ref="M48:M54"/>
    <mergeCell ref="N48:N54"/>
    <mergeCell ref="S48:S54"/>
    <mergeCell ref="T48:T54"/>
    <mergeCell ref="P8:Q8"/>
    <mergeCell ref="P48:P54"/>
    <mergeCell ref="J48:J54"/>
    <mergeCell ref="K48:K54"/>
    <mergeCell ref="G48:G54"/>
    <mergeCell ref="H48:H54"/>
    <mergeCell ref="B54:C54"/>
    <mergeCell ref="A48:A55"/>
    <mergeCell ref="B48:C48"/>
    <mergeCell ref="D48:D54"/>
    <mergeCell ref="E48:E54"/>
    <mergeCell ref="B55:C55"/>
    <mergeCell ref="B49:C49"/>
    <mergeCell ref="B50:C50"/>
    <mergeCell ref="B51:C51"/>
    <mergeCell ref="B52:C52"/>
    <mergeCell ref="B53:C53"/>
    <mergeCell ref="V32:X33"/>
    <mergeCell ref="B35:C35"/>
    <mergeCell ref="A36:A46"/>
    <mergeCell ref="B36:C36"/>
    <mergeCell ref="B37:C37"/>
    <mergeCell ref="B41:C41"/>
    <mergeCell ref="B42:C42"/>
    <mergeCell ref="B46:C46"/>
    <mergeCell ref="A47:C47"/>
    <mergeCell ref="E8:E9"/>
    <mergeCell ref="F8:F9"/>
    <mergeCell ref="G8:H8"/>
    <mergeCell ref="J8:K8"/>
    <mergeCell ref="A10:A35"/>
    <mergeCell ref="B10:B28"/>
    <mergeCell ref="B29:B34"/>
    <mergeCell ref="A5:B5"/>
    <mergeCell ref="E5:I5"/>
    <mergeCell ref="A7:A9"/>
    <mergeCell ref="B7:C9"/>
    <mergeCell ref="D7:F7"/>
    <mergeCell ref="G7:L7"/>
    <mergeCell ref="D8:D9"/>
  </mergeCells>
  <phoneticPr fontId="5"/>
  <dataValidations count="3">
    <dataValidation showInputMessage="1" showErrorMessage="1" sqref="C19"/>
    <dataValidation type="list" showInputMessage="1" showErrorMessage="1" sqref="C12">
      <formula1>" &lt;建築工事&gt;, &lt;改修工事&gt;"</formula1>
    </dataValidation>
    <dataValidation type="list" allowBlank="1" showInputMessage="1" showErrorMessage="1" sqref="C13">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2" fitToWidth="0" orientation="portrait" blackAndWhite="1"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'管理用（このシートは削除しないでください）'!$B$3:$B$17</xm:f>
          </x14:formula1>
          <xm:sqref>E5:I5</xm:sqref>
        </x14:dataValidation>
      </x14:dataValidations>
    </ext>
  </extLs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4"/>
  <sheetViews>
    <sheetView view="pageBreakPreview" topLeftCell="A13" zoomScale="90" zoomScaleNormal="100" zoomScaleSheetLayoutView="90" workbookViewId="0">
      <selection activeCell="N19" sqref="N19"/>
    </sheetView>
  </sheetViews>
  <sheetFormatPr defaultColWidth="9" defaultRowHeight="12"/>
  <cols>
    <col min="1" max="1" width="11.25" style="167" customWidth="1"/>
    <col min="2" max="18" width="10" style="167" customWidth="1"/>
    <col min="19" max="16384" width="9" style="167"/>
  </cols>
  <sheetData>
    <row r="1" spans="1:11">
      <c r="A1" s="167" t="s">
        <v>612</v>
      </c>
    </row>
    <row r="2" spans="1:11" ht="18" customHeight="1">
      <c r="A2" s="737" t="s">
        <v>285</v>
      </c>
      <c r="B2" s="737"/>
      <c r="C2" s="737"/>
      <c r="D2" s="737"/>
      <c r="E2" s="737"/>
      <c r="F2" s="737"/>
      <c r="G2" s="737"/>
      <c r="H2" s="737"/>
      <c r="I2" s="737"/>
      <c r="J2" s="737"/>
      <c r="K2" s="737"/>
    </row>
    <row r="5" spans="1:11" ht="18.75" customHeight="1">
      <c r="A5" s="290" t="s">
        <v>86</v>
      </c>
      <c r="B5" s="688" t="s">
        <v>590</v>
      </c>
      <c r="C5" s="688"/>
      <c r="D5" s="688"/>
      <c r="E5" s="688"/>
      <c r="F5" s="688"/>
      <c r="G5" s="688"/>
    </row>
    <row r="6" spans="1:11" ht="12" customHeight="1">
      <c r="A6" s="298"/>
      <c r="B6" s="177"/>
      <c r="C6" s="177"/>
      <c r="D6" s="177"/>
      <c r="E6" s="177"/>
      <c r="F6" s="177"/>
    </row>
    <row r="8" spans="1:11">
      <c r="A8" s="734" t="s">
        <v>271</v>
      </c>
      <c r="B8" s="734"/>
      <c r="C8" s="734"/>
      <c r="D8" s="734" t="s">
        <v>312</v>
      </c>
      <c r="E8" s="734"/>
      <c r="F8" s="734"/>
      <c r="G8" s="734" t="s">
        <v>272</v>
      </c>
      <c r="H8" s="734"/>
      <c r="I8" s="734"/>
      <c r="J8" s="734"/>
      <c r="K8" s="734"/>
    </row>
    <row r="9" spans="1:11" ht="18.75" customHeight="1">
      <c r="A9" s="739"/>
      <c r="B9" s="739"/>
      <c r="C9" s="739"/>
      <c r="D9" s="739"/>
      <c r="E9" s="739"/>
      <c r="F9" s="739"/>
      <c r="G9" s="739"/>
      <c r="H9" s="739"/>
      <c r="I9" s="739"/>
      <c r="J9" s="739"/>
      <c r="K9" s="739"/>
    </row>
    <row r="10" spans="1:11" ht="12" customHeight="1">
      <c r="A10" s="311"/>
      <c r="B10" s="311"/>
      <c r="C10" s="311"/>
      <c r="D10" s="311"/>
      <c r="E10" s="311"/>
      <c r="F10" s="311"/>
      <c r="G10" s="311"/>
      <c r="H10" s="311"/>
      <c r="I10" s="311"/>
      <c r="J10" s="311"/>
      <c r="K10" s="311"/>
    </row>
    <row r="11" spans="1:11" ht="12" customHeight="1">
      <c r="A11" s="311"/>
      <c r="B11" s="311"/>
      <c r="C11" s="311"/>
      <c r="D11" s="311"/>
      <c r="E11" s="311"/>
      <c r="F11" s="311"/>
      <c r="G11" s="311"/>
      <c r="H11" s="311"/>
      <c r="I11" s="311"/>
      <c r="J11" s="311"/>
      <c r="K11" s="311"/>
    </row>
    <row r="12" spans="1:11">
      <c r="A12" s="167" t="s">
        <v>315</v>
      </c>
    </row>
    <row r="13" spans="1:11" ht="3.75" customHeight="1"/>
    <row r="14" spans="1:11">
      <c r="A14" s="738" t="s">
        <v>273</v>
      </c>
      <c r="B14" s="728" t="s">
        <v>286</v>
      </c>
      <c r="C14" s="728"/>
      <c r="D14" s="728"/>
      <c r="E14" s="728"/>
      <c r="F14" s="728"/>
      <c r="G14" s="728" t="s">
        <v>287</v>
      </c>
      <c r="H14" s="728"/>
      <c r="I14" s="728"/>
      <c r="J14" s="728"/>
      <c r="K14" s="728"/>
    </row>
    <row r="15" spans="1:11" ht="18.75" customHeight="1">
      <c r="A15" s="729"/>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90" t="s">
        <v>302</v>
      </c>
      <c r="B16" s="711"/>
      <c r="C16" s="711"/>
      <c r="D16" s="711"/>
      <c r="E16" s="711"/>
      <c r="F16" s="711"/>
      <c r="G16" s="671"/>
      <c r="H16" s="672"/>
      <c r="I16" s="672"/>
      <c r="J16" s="672"/>
      <c r="K16" s="673"/>
    </row>
    <row r="17" spans="1:11">
      <c r="A17" s="728" t="s">
        <v>383</v>
      </c>
      <c r="B17" s="728" t="s">
        <v>283</v>
      </c>
      <c r="C17" s="728"/>
      <c r="D17" s="728"/>
      <c r="E17" s="728"/>
      <c r="F17" s="728"/>
      <c r="G17" s="728" t="s">
        <v>284</v>
      </c>
      <c r="H17" s="728"/>
      <c r="I17" s="728"/>
      <c r="J17" s="728"/>
      <c r="K17" s="728"/>
    </row>
    <row r="18" spans="1:11" ht="18.75" customHeight="1">
      <c r="A18" s="728"/>
      <c r="B18" s="711"/>
      <c r="C18" s="711"/>
      <c r="D18" s="712" t="s">
        <v>314</v>
      </c>
      <c r="E18" s="713"/>
      <c r="F18" s="349"/>
      <c r="G18" s="711"/>
      <c r="H18" s="711"/>
      <c r="I18" s="712" t="s">
        <v>314</v>
      </c>
      <c r="J18" s="713"/>
      <c r="K18" s="349"/>
    </row>
    <row r="19" spans="1:11">
      <c r="A19" s="705" t="s">
        <v>292</v>
      </c>
      <c r="B19" s="728" t="s">
        <v>290</v>
      </c>
      <c r="C19" s="728"/>
      <c r="D19" s="728"/>
      <c r="E19" s="728"/>
      <c r="F19" s="728"/>
      <c r="G19" s="728" t="s">
        <v>291</v>
      </c>
      <c r="H19" s="728"/>
      <c r="I19" s="728"/>
      <c r="J19" s="728"/>
      <c r="K19" s="728"/>
    </row>
    <row r="20" spans="1:11" ht="18.75" customHeight="1">
      <c r="A20" s="729"/>
      <c r="B20" s="711"/>
      <c r="C20" s="711"/>
      <c r="D20" s="711"/>
      <c r="E20" s="711"/>
      <c r="F20" s="711"/>
      <c r="G20" s="711"/>
      <c r="H20" s="711"/>
      <c r="I20" s="711"/>
      <c r="J20" s="711"/>
      <c r="K20" s="711"/>
    </row>
    <row r="21" spans="1:11" ht="12" customHeight="1">
      <c r="A21" s="727" t="s">
        <v>591</v>
      </c>
      <c r="B21" s="290" t="s">
        <v>294</v>
      </c>
      <c r="C21" s="734" t="s">
        <v>295</v>
      </c>
      <c r="D21" s="734"/>
      <c r="E21" s="734"/>
      <c r="F21" s="734"/>
      <c r="G21" s="734"/>
      <c r="H21" s="734"/>
      <c r="I21" s="734"/>
      <c r="J21" s="734"/>
      <c r="K21" s="734"/>
    </row>
    <row r="22" spans="1:11">
      <c r="A22" s="727"/>
      <c r="B22" s="711"/>
      <c r="C22" s="290" t="s">
        <v>296</v>
      </c>
      <c r="D22" s="290" t="s">
        <v>297</v>
      </c>
      <c r="E22" s="290" t="s">
        <v>298</v>
      </c>
      <c r="F22" s="735" t="s">
        <v>291</v>
      </c>
      <c r="G22" s="736"/>
      <c r="H22" s="728" t="s">
        <v>299</v>
      </c>
      <c r="I22" s="728"/>
      <c r="J22" s="728"/>
      <c r="K22" s="728"/>
    </row>
    <row r="23" spans="1:11" ht="18.75" customHeight="1">
      <c r="A23" s="727"/>
      <c r="B23" s="711"/>
      <c r="C23" s="350"/>
      <c r="D23" s="351"/>
      <c r="E23" s="352"/>
      <c r="F23" s="674"/>
      <c r="G23" s="674"/>
      <c r="H23" s="305" t="s">
        <v>300</v>
      </c>
      <c r="I23" s="353"/>
      <c r="J23" s="305" t="s">
        <v>301</v>
      </c>
      <c r="K23" s="354"/>
    </row>
    <row r="24" spans="1:11" ht="18.75" customHeight="1">
      <c r="A24" s="727"/>
      <c r="B24" s="711"/>
      <c r="C24" s="350"/>
      <c r="D24" s="351"/>
      <c r="E24" s="352"/>
      <c r="F24" s="674"/>
      <c r="G24" s="674"/>
      <c r="H24" s="305" t="s">
        <v>300</v>
      </c>
      <c r="I24" s="353"/>
      <c r="J24" s="305" t="s">
        <v>301</v>
      </c>
      <c r="K24" s="354"/>
    </row>
    <row r="27" spans="1:11">
      <c r="A27" s="167" t="s">
        <v>316</v>
      </c>
    </row>
    <row r="28" spans="1:11" ht="3.75" customHeight="1"/>
    <row r="29" spans="1:11">
      <c r="A29" s="716" t="s">
        <v>63</v>
      </c>
      <c r="B29" s="731" t="s">
        <v>362</v>
      </c>
      <c r="C29" s="732"/>
      <c r="D29" s="732"/>
      <c r="E29" s="732"/>
      <c r="F29" s="732"/>
      <c r="G29" s="733"/>
      <c r="H29" s="731" t="s">
        <v>363</v>
      </c>
      <c r="I29" s="733"/>
      <c r="J29" s="716" t="s">
        <v>281</v>
      </c>
      <c r="K29" s="716" t="s">
        <v>282</v>
      </c>
    </row>
    <row r="30" spans="1:11" ht="24">
      <c r="A30" s="717"/>
      <c r="B30" s="292" t="s">
        <v>274</v>
      </c>
      <c r="C30" s="292" t="s">
        <v>275</v>
      </c>
      <c r="D30" s="292" t="s">
        <v>276</v>
      </c>
      <c r="E30" s="292" t="s">
        <v>277</v>
      </c>
      <c r="F30" s="292" t="s">
        <v>278</v>
      </c>
      <c r="G30" s="292" t="s">
        <v>279</v>
      </c>
      <c r="H30" s="306" t="s">
        <v>289</v>
      </c>
      <c r="I30" s="299" t="s">
        <v>280</v>
      </c>
      <c r="J30" s="717"/>
      <c r="K30" s="717"/>
    </row>
    <row r="31" spans="1:11" ht="18.75" customHeight="1">
      <c r="A31" s="290" t="s">
        <v>637</v>
      </c>
      <c r="B31" s="351"/>
      <c r="C31" s="351"/>
      <c r="D31" s="351"/>
      <c r="E31" s="351"/>
      <c r="F31" s="351"/>
      <c r="G31" s="351"/>
      <c r="H31" s="351"/>
      <c r="I31" s="351"/>
      <c r="J31" s="351"/>
      <c r="K31" s="178" t="str">
        <f>IF(SUM(B31:J31)=0,"",SUM(B31:J31))</f>
        <v/>
      </c>
    </row>
    <row r="32" spans="1:11" ht="15" customHeight="1">
      <c r="A32" s="728" t="s">
        <v>638</v>
      </c>
      <c r="B32" s="454"/>
      <c r="C32" s="454"/>
      <c r="D32" s="454"/>
      <c r="E32" s="454"/>
      <c r="F32" s="454"/>
      <c r="G32" s="454"/>
      <c r="H32" s="454"/>
      <c r="I32" s="454"/>
      <c r="J32" s="454"/>
      <c r="K32" s="179" t="str">
        <f t="shared" ref="K32:K33" si="0">IF(SUM(B32:J32)=0,"",SUM(B32:J32))</f>
        <v/>
      </c>
    </row>
    <row r="33" spans="1:11" ht="15" customHeight="1">
      <c r="A33" s="728"/>
      <c r="B33" s="356"/>
      <c r="C33" s="356"/>
      <c r="D33" s="356"/>
      <c r="E33" s="356"/>
      <c r="F33" s="356"/>
      <c r="G33" s="356"/>
      <c r="H33" s="356"/>
      <c r="I33" s="356"/>
      <c r="J33" s="356"/>
      <c r="K33" s="180" t="str">
        <f t="shared" si="0"/>
        <v/>
      </c>
    </row>
    <row r="34" spans="1:11" ht="12" customHeight="1">
      <c r="A34" s="298"/>
      <c r="B34" s="304"/>
      <c r="C34" s="304"/>
      <c r="D34" s="304"/>
      <c r="E34" s="304"/>
      <c r="F34" s="304"/>
      <c r="G34" s="304"/>
      <c r="H34" s="304"/>
      <c r="I34" s="304"/>
      <c r="J34" s="304"/>
      <c r="K34" s="304"/>
    </row>
    <row r="36" spans="1:11">
      <c r="A36" s="167" t="s">
        <v>317</v>
      </c>
    </row>
    <row r="37" spans="1:11" ht="3.75" customHeight="1"/>
    <row r="38" spans="1:11" ht="18.75" customHeight="1">
      <c r="A38" s="718"/>
      <c r="B38" s="719"/>
      <c r="C38" s="719"/>
      <c r="D38" s="719"/>
      <c r="E38" s="719"/>
      <c r="F38" s="719"/>
      <c r="G38" s="719"/>
      <c r="H38" s="719"/>
      <c r="I38" s="719"/>
      <c r="J38" s="719"/>
      <c r="K38" s="720"/>
    </row>
    <row r="39" spans="1:11" ht="18.75" customHeight="1">
      <c r="A39" s="721"/>
      <c r="B39" s="722"/>
      <c r="C39" s="722"/>
      <c r="D39" s="722"/>
      <c r="E39" s="722"/>
      <c r="F39" s="722"/>
      <c r="G39" s="722"/>
      <c r="H39" s="722"/>
      <c r="I39" s="722"/>
      <c r="J39" s="722"/>
      <c r="K39" s="723"/>
    </row>
    <row r="40" spans="1:11" ht="18.75" customHeight="1">
      <c r="A40" s="724"/>
      <c r="B40" s="725"/>
      <c r="C40" s="725"/>
      <c r="D40" s="725"/>
      <c r="E40" s="725"/>
      <c r="F40" s="725"/>
      <c r="G40" s="725"/>
      <c r="H40" s="725"/>
      <c r="I40" s="725"/>
      <c r="J40" s="725"/>
      <c r="K40" s="726"/>
    </row>
    <row r="43" spans="1:11">
      <c r="A43" s="167" t="s">
        <v>329</v>
      </c>
    </row>
    <row r="44" spans="1:11" ht="3.75" customHeight="1"/>
    <row r="45" spans="1:11" ht="36.75" customHeight="1">
      <c r="A45" s="1099" t="s">
        <v>592</v>
      </c>
      <c r="B45" s="1099"/>
      <c r="C45" s="1099"/>
      <c r="D45" s="1099"/>
      <c r="E45" s="1099"/>
      <c r="F45" s="1099"/>
      <c r="G45" s="1099"/>
      <c r="H45" s="1099"/>
      <c r="I45" s="1099"/>
      <c r="J45" s="1099"/>
      <c r="K45" s="1099"/>
    </row>
    <row r="46" spans="1:11" ht="4.5" customHeight="1"/>
    <row r="47" spans="1:11" ht="18.75" customHeight="1">
      <c r="A47" s="714" t="s">
        <v>313</v>
      </c>
      <c r="B47" s="715"/>
      <c r="C47" s="708"/>
      <c r="D47" s="709"/>
      <c r="E47" s="709"/>
      <c r="F47" s="709"/>
      <c r="G47" s="709"/>
      <c r="H47" s="710"/>
      <c r="I47" s="311"/>
      <c r="J47" s="311"/>
      <c r="K47" s="311"/>
    </row>
    <row r="48" spans="1:11" ht="18.75" customHeight="1">
      <c r="A48" s="692" t="s">
        <v>346</v>
      </c>
      <c r="B48" s="693"/>
      <c r="C48" s="689"/>
      <c r="D48" s="690"/>
      <c r="E48" s="690"/>
      <c r="F48" s="690"/>
      <c r="G48" s="690"/>
      <c r="H48" s="691"/>
      <c r="I48" s="309"/>
      <c r="J48" s="309"/>
      <c r="K48" s="309"/>
    </row>
    <row r="49" spans="1:11" ht="18.75" customHeight="1">
      <c r="A49" s="202"/>
      <c r="B49" s="686" t="s">
        <v>330</v>
      </c>
      <c r="C49" s="687"/>
      <c r="D49" s="688" t="s">
        <v>344</v>
      </c>
      <c r="E49" s="688"/>
      <c r="F49" s="688"/>
      <c r="G49" s="671"/>
      <c r="H49" s="673"/>
      <c r="I49" s="309"/>
      <c r="J49" s="309"/>
      <c r="K49" s="309"/>
    </row>
    <row r="50" spans="1:11" ht="18.75" customHeight="1">
      <c r="A50" s="308"/>
      <c r="B50" s="677"/>
      <c r="C50" s="678"/>
      <c r="D50" s="688" t="s">
        <v>348</v>
      </c>
      <c r="E50" s="688"/>
      <c r="F50" s="688"/>
      <c r="G50" s="683"/>
      <c r="H50" s="684"/>
      <c r="I50" s="309"/>
      <c r="J50" s="309"/>
      <c r="K50" s="309"/>
    </row>
    <row r="51" spans="1:11" ht="18.75" customHeight="1">
      <c r="A51" s="308"/>
      <c r="B51" s="686" t="s">
        <v>331</v>
      </c>
      <c r="C51" s="687"/>
      <c r="D51" s="685" t="s">
        <v>347</v>
      </c>
      <c r="E51" s="685"/>
      <c r="F51" s="685"/>
      <c r="G51" s="683"/>
      <c r="H51" s="684"/>
      <c r="I51" s="301"/>
      <c r="J51" s="296"/>
      <c r="K51" s="296"/>
    </row>
    <row r="52" spans="1:11" ht="18.75" customHeight="1">
      <c r="A52" s="308"/>
      <c r="B52" s="679" t="s">
        <v>377</v>
      </c>
      <c r="C52" s="680"/>
      <c r="D52" s="685" t="s">
        <v>332</v>
      </c>
      <c r="E52" s="685"/>
      <c r="F52" s="685"/>
      <c r="G52" s="290" t="s">
        <v>340</v>
      </c>
      <c r="H52" s="675"/>
      <c r="I52" s="681"/>
      <c r="J52" s="681"/>
      <c r="K52" s="682"/>
    </row>
    <row r="53" spans="1:11" ht="18.75" customHeight="1">
      <c r="A53" s="308"/>
      <c r="B53" s="679"/>
      <c r="C53" s="680"/>
      <c r="D53" s="202"/>
      <c r="E53" s="291" t="s">
        <v>338</v>
      </c>
      <c r="F53" s="674"/>
      <c r="G53" s="674"/>
      <c r="H53" s="290" t="s">
        <v>345</v>
      </c>
      <c r="I53" s="674"/>
      <c r="J53" s="674"/>
      <c r="K53" s="674"/>
    </row>
    <row r="54" spans="1:11" ht="18.75" customHeight="1">
      <c r="A54" s="308"/>
      <c r="B54" s="308"/>
      <c r="C54" s="309"/>
      <c r="D54" s="308"/>
      <c r="E54" s="291" t="s">
        <v>288</v>
      </c>
      <c r="F54" s="357"/>
      <c r="G54" s="303" t="s">
        <v>343</v>
      </c>
      <c r="H54" s="290" t="s">
        <v>341</v>
      </c>
      <c r="I54" s="675"/>
      <c r="J54" s="676"/>
      <c r="K54" s="303" t="s">
        <v>342</v>
      </c>
    </row>
    <row r="55" spans="1:11" ht="18.75" customHeight="1">
      <c r="A55" s="308"/>
      <c r="B55" s="308"/>
      <c r="C55" s="309"/>
      <c r="D55" s="308"/>
      <c r="E55" s="688" t="s">
        <v>337</v>
      </c>
      <c r="F55" s="688"/>
      <c r="G55" s="688"/>
      <c r="H55" s="688"/>
      <c r="I55" s="704"/>
      <c r="J55" s="704"/>
      <c r="K55" s="704"/>
    </row>
    <row r="56" spans="1:11" ht="18.75" customHeight="1">
      <c r="A56" s="308"/>
      <c r="B56" s="308"/>
      <c r="C56" s="309"/>
      <c r="D56" s="308"/>
      <c r="E56" s="694" t="s">
        <v>333</v>
      </c>
      <c r="F56" s="695"/>
      <c r="G56" s="694" t="s">
        <v>335</v>
      </c>
      <c r="H56" s="696"/>
      <c r="I56" s="699"/>
      <c r="J56" s="700"/>
      <c r="K56" s="701"/>
    </row>
    <row r="57" spans="1:11" ht="18.75" customHeight="1">
      <c r="A57" s="445"/>
      <c r="B57" s="445"/>
      <c r="C57" s="446"/>
      <c r="D57" s="445"/>
      <c r="E57" s="447"/>
      <c r="F57" s="198"/>
      <c r="G57" s="267"/>
      <c r="H57" s="705" t="s">
        <v>727</v>
      </c>
      <c r="I57" s="448"/>
      <c r="J57" s="451" t="s">
        <v>725</v>
      </c>
      <c r="K57" s="449" t="s">
        <v>726</v>
      </c>
    </row>
    <row r="58" spans="1:11" ht="18.75" customHeight="1">
      <c r="A58" s="445"/>
      <c r="B58" s="445"/>
      <c r="C58" s="446"/>
      <c r="D58" s="445"/>
      <c r="E58" s="447"/>
      <c r="F58" s="198"/>
      <c r="G58" s="447"/>
      <c r="H58" s="706"/>
      <c r="I58" s="449" t="s">
        <v>724</v>
      </c>
      <c r="J58" s="452"/>
      <c r="K58" s="453"/>
    </row>
    <row r="59" spans="1:11" ht="18.75" customHeight="1">
      <c r="A59" s="445"/>
      <c r="B59" s="445"/>
      <c r="C59" s="446"/>
      <c r="D59" s="445"/>
      <c r="E59" s="447"/>
      <c r="F59" s="198"/>
      <c r="G59" s="447"/>
      <c r="H59" s="706"/>
      <c r="I59" s="450" t="s">
        <v>722</v>
      </c>
      <c r="J59" s="453"/>
      <c r="K59" s="453"/>
    </row>
    <row r="60" spans="1:11" ht="18.75" customHeight="1">
      <c r="A60" s="445"/>
      <c r="B60" s="445"/>
      <c r="C60" s="446"/>
      <c r="D60" s="445"/>
      <c r="E60" s="447"/>
      <c r="F60" s="198"/>
      <c r="G60" s="441"/>
      <c r="H60" s="707"/>
      <c r="I60" s="450" t="s">
        <v>723</v>
      </c>
      <c r="J60" s="453"/>
      <c r="K60" s="453"/>
    </row>
    <row r="61" spans="1:11" ht="18.75" customHeight="1">
      <c r="A61" s="301"/>
      <c r="B61" s="301"/>
      <c r="C61" s="296"/>
      <c r="D61" s="301"/>
      <c r="E61" s="310"/>
      <c r="F61" s="295"/>
      <c r="G61" s="697" t="s">
        <v>334</v>
      </c>
      <c r="H61" s="698"/>
      <c r="I61" s="702"/>
      <c r="J61" s="702"/>
      <c r="K61" s="703"/>
    </row>
    <row r="62" spans="1:11" ht="18.75" customHeight="1"/>
    <row r="63" spans="1:11" ht="18.75" customHeight="1"/>
    <row r="64" spans="1:11" ht="18.75" customHeight="1"/>
  </sheetData>
  <mergeCells count="67">
    <mergeCell ref="H57:H60"/>
    <mergeCell ref="G61:H61"/>
    <mergeCell ref="I61:K61"/>
    <mergeCell ref="B5:G5"/>
    <mergeCell ref="A45:K45"/>
    <mergeCell ref="I54:J54"/>
    <mergeCell ref="E55:H55"/>
    <mergeCell ref="I55:K55"/>
    <mergeCell ref="E56:F56"/>
    <mergeCell ref="G56:H56"/>
    <mergeCell ref="I56:K56"/>
    <mergeCell ref="B51:C51"/>
    <mergeCell ref="D51:F51"/>
    <mergeCell ref="G51:H51"/>
    <mergeCell ref="B52:C53"/>
    <mergeCell ref="D52:F52"/>
    <mergeCell ref="H52:K52"/>
    <mergeCell ref="C47:H47"/>
    <mergeCell ref="J29:J30"/>
    <mergeCell ref="F53:G53"/>
    <mergeCell ref="I53:K53"/>
    <mergeCell ref="B49:C49"/>
    <mergeCell ref="D49:F49"/>
    <mergeCell ref="G49:H49"/>
    <mergeCell ref="B50:C50"/>
    <mergeCell ref="D50:F50"/>
    <mergeCell ref="G50:H50"/>
    <mergeCell ref="A48:B48"/>
    <mergeCell ref="C48:H48"/>
    <mergeCell ref="A32:A33"/>
    <mergeCell ref="A38:K40"/>
    <mergeCell ref="A47:B47"/>
    <mergeCell ref="F23:G23"/>
    <mergeCell ref="F24:G24"/>
    <mergeCell ref="A29:A30"/>
    <mergeCell ref="B29:G29"/>
    <mergeCell ref="H29:I29"/>
    <mergeCell ref="A21:A24"/>
    <mergeCell ref="C21:K21"/>
    <mergeCell ref="B22:B24"/>
    <mergeCell ref="F22:G22"/>
    <mergeCell ref="H22:K22"/>
    <mergeCell ref="K29:K30"/>
    <mergeCell ref="A19:A20"/>
    <mergeCell ref="B19:F19"/>
    <mergeCell ref="G19:K19"/>
    <mergeCell ref="B20:F20"/>
    <mergeCell ref="G20:K20"/>
    <mergeCell ref="A17:A18"/>
    <mergeCell ref="B17:F17"/>
    <mergeCell ref="G17:K17"/>
    <mergeCell ref="B18:C18"/>
    <mergeCell ref="D18:E18"/>
    <mergeCell ref="G18:H18"/>
    <mergeCell ref="I18:J18"/>
    <mergeCell ref="B16:F16"/>
    <mergeCell ref="G16:K16"/>
    <mergeCell ref="A2:K2"/>
    <mergeCell ref="A8:C8"/>
    <mergeCell ref="D8:F8"/>
    <mergeCell ref="G8:K8"/>
    <mergeCell ref="A9:C9"/>
    <mergeCell ref="D9:F9"/>
    <mergeCell ref="G9:K9"/>
    <mergeCell ref="A14:A15"/>
    <mergeCell ref="B14:F14"/>
    <mergeCell ref="G14:K14"/>
  </mergeCells>
  <phoneticPr fontId="5"/>
  <dataValidations disablePrompts="1" count="7">
    <dataValidation type="list" allowBlank="1" showInputMessage="1" showErrorMessage="1" sqref="B16:K16">
      <formula1>"新築,移転新築"</formula1>
    </dataValidation>
    <dataValidation type="list" allowBlank="1" showInputMessage="1" showErrorMessage="1" sqref="G49:H49">
      <formula1>"はい,いいえ"</formula1>
    </dataValidation>
    <dataValidation type="list" allowBlank="1" showInputMessage="1" showErrorMessage="1" sqref="B18:C18 G18:H18">
      <formula1>"有床,無床"</formula1>
    </dataValidation>
    <dataValidation type="list" allowBlank="1" showInputMessage="1" showErrorMessage="1" sqref="C47">
      <formula1>"無医地区,無医地区に準じる地区,無歯科医地区,無歯科医地区に準じる地区"</formula1>
    </dataValidation>
    <dataValidation type="list" allowBlank="1" showInputMessage="1" showErrorMessage="1" sqref="K23:K24">
      <formula1>"転用,譲渡,交換,貸付,取壊し"</formula1>
    </dataValidation>
    <dataValidation type="list" allowBlank="1" showInputMessage="1" showErrorMessage="1" sqref="I23:I24">
      <formula1>"有（承認済）,有（申請済）,有（申請予定）,無"</formula1>
    </dataValidation>
    <dataValidation type="list" allowBlank="1" showInputMessage="1" showErrorMessage="1" sqref="B22:B24">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'管理用（このシートは削除しないでください）'!$B$24:$B$33</xm:f>
          </x14:formula1>
          <xm:sqref>C48:H48</xm:sqref>
        </x14:dataValidation>
        <x14:dataValidation type="list" allowBlank="1" showInputMessage="1" showErrorMessage="1">
          <x14:formula1>
            <xm:f>'管理用（このシートは削除しないでください）'!$F$3:$F$9</xm:f>
          </x14:formula1>
          <xm:sqref>B20:K20</xm:sqref>
        </x14:dataValidation>
      </x14:dataValidations>
    </ext>
  </extLs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0"/>
  <sheetViews>
    <sheetView view="pageBreakPreview" topLeftCell="A40" zoomScale="90" zoomScaleNormal="100" zoomScaleSheetLayoutView="90" workbookViewId="0">
      <selection activeCell="Q30" sqref="Q30"/>
    </sheetView>
  </sheetViews>
  <sheetFormatPr defaultColWidth="9" defaultRowHeight="12"/>
  <cols>
    <col min="1" max="1" width="11.25" style="167" customWidth="1"/>
    <col min="2" max="18" width="10" style="167" customWidth="1"/>
    <col min="19" max="16384" width="9" style="167"/>
  </cols>
  <sheetData>
    <row r="1" spans="1:11">
      <c r="A1" s="167" t="s">
        <v>561</v>
      </c>
    </row>
    <row r="2" spans="1:11" ht="18" customHeight="1">
      <c r="A2" s="737" t="s">
        <v>285</v>
      </c>
      <c r="B2" s="737"/>
      <c r="C2" s="737"/>
      <c r="D2" s="737"/>
      <c r="E2" s="737"/>
      <c r="F2" s="737"/>
      <c r="G2" s="737"/>
      <c r="H2" s="737"/>
      <c r="I2" s="737"/>
      <c r="J2" s="737"/>
      <c r="K2" s="737"/>
    </row>
    <row r="5" spans="1:11" ht="18.75" customHeight="1">
      <c r="A5" s="279" t="s">
        <v>86</v>
      </c>
      <c r="B5" s="734" t="s">
        <v>562</v>
      </c>
      <c r="C5" s="734"/>
      <c r="D5" s="734"/>
      <c r="E5" s="734"/>
      <c r="F5" s="734"/>
    </row>
    <row r="6" spans="1:11" ht="12" customHeight="1">
      <c r="A6" s="278"/>
      <c r="B6" s="177"/>
      <c r="C6" s="177"/>
      <c r="D6" s="177"/>
      <c r="E6" s="177"/>
      <c r="F6" s="177"/>
    </row>
    <row r="8" spans="1:11" ht="15" customHeight="1">
      <c r="A8" s="734" t="s">
        <v>271</v>
      </c>
      <c r="B8" s="734"/>
      <c r="C8" s="734"/>
      <c r="D8" s="734" t="s">
        <v>312</v>
      </c>
      <c r="E8" s="734"/>
      <c r="F8" s="734"/>
      <c r="G8" s="734" t="s">
        <v>272</v>
      </c>
      <c r="H8" s="734"/>
      <c r="I8" s="734"/>
      <c r="J8" s="734"/>
      <c r="K8" s="734"/>
    </row>
    <row r="9" spans="1:11" ht="18.75" customHeight="1">
      <c r="A9" s="739"/>
      <c r="B9" s="739"/>
      <c r="C9" s="739"/>
      <c r="D9" s="739"/>
      <c r="E9" s="739"/>
      <c r="F9" s="739"/>
      <c r="G9" s="739"/>
      <c r="H9" s="739"/>
      <c r="I9" s="739"/>
      <c r="J9" s="739"/>
      <c r="K9" s="739"/>
    </row>
    <row r="10" spans="1:11" ht="12" customHeight="1">
      <c r="A10" s="287"/>
      <c r="B10" s="287"/>
      <c r="C10" s="287"/>
      <c r="D10" s="287"/>
      <c r="E10" s="287"/>
      <c r="F10" s="287"/>
      <c r="G10" s="287"/>
      <c r="H10" s="287"/>
      <c r="I10" s="287"/>
      <c r="J10" s="287"/>
      <c r="K10" s="287"/>
    </row>
    <row r="11" spans="1:11" ht="12" customHeight="1">
      <c r="A11" s="287"/>
      <c r="B11" s="287"/>
      <c r="C11" s="287"/>
      <c r="D11" s="287"/>
      <c r="E11" s="287"/>
      <c r="F11" s="287"/>
      <c r="G11" s="287"/>
      <c r="H11" s="287"/>
      <c r="I11" s="287"/>
      <c r="J11" s="287"/>
      <c r="K11" s="287"/>
    </row>
    <row r="12" spans="1:11">
      <c r="A12" s="167" t="s">
        <v>315</v>
      </c>
    </row>
    <row r="13" spans="1:11" ht="3.75" customHeight="1"/>
    <row r="14" spans="1:11">
      <c r="A14" s="738" t="s">
        <v>273</v>
      </c>
      <c r="B14" s="728" t="s">
        <v>286</v>
      </c>
      <c r="C14" s="728"/>
      <c r="D14" s="728"/>
      <c r="E14" s="728"/>
      <c r="F14" s="728"/>
      <c r="G14" s="728" t="s">
        <v>287</v>
      </c>
      <c r="H14" s="728"/>
      <c r="I14" s="728"/>
      <c r="J14" s="728"/>
      <c r="K14" s="728"/>
    </row>
    <row r="15" spans="1:11" ht="18.75" customHeight="1">
      <c r="A15" s="729"/>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79" t="s">
        <v>302</v>
      </c>
      <c r="B16" s="711"/>
      <c r="C16" s="711"/>
      <c r="D16" s="711"/>
      <c r="E16" s="711"/>
      <c r="F16" s="711"/>
      <c r="G16" s="671"/>
      <c r="H16" s="672"/>
      <c r="I16" s="672"/>
      <c r="J16" s="672"/>
      <c r="K16" s="673"/>
    </row>
    <row r="17" spans="1:11" ht="18.75" customHeight="1">
      <c r="A17" s="343" t="s">
        <v>383</v>
      </c>
      <c r="B17" s="337" t="s">
        <v>624</v>
      </c>
      <c r="C17" s="379"/>
      <c r="D17" s="338" t="s">
        <v>625</v>
      </c>
      <c r="E17" s="380"/>
      <c r="F17" s="340" t="s">
        <v>626</v>
      </c>
      <c r="G17" s="380"/>
      <c r="H17" s="339" t="s">
        <v>627</v>
      </c>
      <c r="I17" s="380"/>
      <c r="J17" s="339" t="s">
        <v>628</v>
      </c>
      <c r="K17" s="518">
        <f>C17+E17+G17+I17</f>
        <v>0</v>
      </c>
    </row>
    <row r="18" spans="1:11">
      <c r="A18" s="705" t="s">
        <v>292</v>
      </c>
      <c r="B18" s="728" t="s">
        <v>290</v>
      </c>
      <c r="C18" s="728"/>
      <c r="D18" s="728"/>
      <c r="E18" s="728"/>
      <c r="F18" s="728"/>
      <c r="G18" s="728" t="s">
        <v>291</v>
      </c>
      <c r="H18" s="728"/>
      <c r="I18" s="728"/>
      <c r="J18" s="728"/>
      <c r="K18" s="728"/>
    </row>
    <row r="19" spans="1:11" ht="18.75" customHeight="1">
      <c r="A19" s="729"/>
      <c r="B19" s="711"/>
      <c r="C19" s="711"/>
      <c r="D19" s="711"/>
      <c r="E19" s="711"/>
      <c r="F19" s="711"/>
      <c r="G19" s="711"/>
      <c r="H19" s="711"/>
      <c r="I19" s="711"/>
      <c r="J19" s="711"/>
      <c r="K19" s="711"/>
    </row>
    <row r="20" spans="1:11" ht="12" customHeight="1">
      <c r="A20" s="727" t="s">
        <v>293</v>
      </c>
      <c r="B20" s="279" t="s">
        <v>294</v>
      </c>
      <c r="C20" s="734" t="s">
        <v>295</v>
      </c>
      <c r="D20" s="734"/>
      <c r="E20" s="734"/>
      <c r="F20" s="734"/>
      <c r="G20" s="734"/>
      <c r="H20" s="734"/>
      <c r="I20" s="734"/>
      <c r="J20" s="734"/>
      <c r="K20" s="734"/>
    </row>
    <row r="21" spans="1:11">
      <c r="A21" s="727"/>
      <c r="B21" s="711"/>
      <c r="C21" s="279" t="s">
        <v>296</v>
      </c>
      <c r="D21" s="279" t="s">
        <v>297</v>
      </c>
      <c r="E21" s="279" t="s">
        <v>298</v>
      </c>
      <c r="F21" s="735" t="s">
        <v>291</v>
      </c>
      <c r="G21" s="736"/>
      <c r="H21" s="728" t="s">
        <v>299</v>
      </c>
      <c r="I21" s="728"/>
      <c r="J21" s="728"/>
      <c r="K21" s="728"/>
    </row>
    <row r="22" spans="1:11" ht="18.75" customHeight="1">
      <c r="A22" s="727"/>
      <c r="B22" s="711"/>
      <c r="C22" s="350"/>
      <c r="D22" s="351"/>
      <c r="E22" s="352"/>
      <c r="F22" s="674"/>
      <c r="G22" s="674"/>
      <c r="H22" s="283" t="s">
        <v>300</v>
      </c>
      <c r="I22" s="353"/>
      <c r="J22" s="283" t="s">
        <v>301</v>
      </c>
      <c r="K22" s="354"/>
    </row>
    <row r="23" spans="1:11" ht="18.75" customHeight="1">
      <c r="A23" s="727"/>
      <c r="B23" s="711"/>
      <c r="C23" s="350"/>
      <c r="D23" s="351"/>
      <c r="E23" s="352"/>
      <c r="F23" s="674"/>
      <c r="G23" s="674"/>
      <c r="H23" s="283" t="s">
        <v>300</v>
      </c>
      <c r="I23" s="353"/>
      <c r="J23" s="283" t="s">
        <v>301</v>
      </c>
      <c r="K23" s="354"/>
    </row>
    <row r="26" spans="1:11">
      <c r="A26" s="167" t="s">
        <v>316</v>
      </c>
    </row>
    <row r="27" spans="1:11" ht="3.75" customHeight="1"/>
    <row r="28" spans="1:11" ht="19.5" customHeight="1">
      <c r="A28" s="692" t="s">
        <v>63</v>
      </c>
      <c r="B28" s="693"/>
      <c r="C28" s="873" t="s">
        <v>571</v>
      </c>
      <c r="D28" s="264"/>
      <c r="E28" s="873" t="s">
        <v>572</v>
      </c>
      <c r="F28" s="269"/>
      <c r="G28" s="873" t="s">
        <v>573</v>
      </c>
      <c r="H28" s="269"/>
      <c r="I28" s="873" t="s">
        <v>574</v>
      </c>
      <c r="J28" s="269"/>
      <c r="K28" s="716" t="s">
        <v>282</v>
      </c>
    </row>
    <row r="29" spans="1:11" ht="24" customHeight="1">
      <c r="A29" s="752"/>
      <c r="B29" s="753"/>
      <c r="C29" s="874"/>
      <c r="D29" s="285" t="s">
        <v>570</v>
      </c>
      <c r="E29" s="874"/>
      <c r="F29" s="285" t="s">
        <v>570</v>
      </c>
      <c r="G29" s="874"/>
      <c r="H29" s="285" t="s">
        <v>570</v>
      </c>
      <c r="I29" s="874"/>
      <c r="J29" s="285" t="s">
        <v>570</v>
      </c>
      <c r="K29" s="717"/>
    </row>
    <row r="30" spans="1:11" ht="30" customHeight="1">
      <c r="A30" s="1102" t="s">
        <v>637</v>
      </c>
      <c r="B30" s="1103"/>
      <c r="C30" s="351"/>
      <c r="D30" s="351"/>
      <c r="E30" s="359"/>
      <c r="F30" s="351"/>
      <c r="G30" s="359"/>
      <c r="H30" s="351"/>
      <c r="I30" s="359"/>
      <c r="J30" s="351"/>
      <c r="K30" s="178" t="str">
        <f>IF(SUM(C30+E30+G30+I30)=0,"",SUM(C30+E30+G30+I30))</f>
        <v/>
      </c>
    </row>
    <row r="31" spans="1:11" ht="15" customHeight="1">
      <c r="A31" s="1104" t="s">
        <v>638</v>
      </c>
      <c r="B31" s="1105"/>
      <c r="C31" s="454"/>
      <c r="D31" s="454"/>
      <c r="E31" s="455"/>
      <c r="F31" s="454"/>
      <c r="G31" s="455"/>
      <c r="H31" s="454"/>
      <c r="I31" s="455"/>
      <c r="J31" s="454"/>
      <c r="K31" s="179" t="str">
        <f t="shared" ref="K31:K32" si="0">IF(SUM(C31+E31+G31+I31)=0,"",SUM(C31+E31+G31+I31))</f>
        <v/>
      </c>
    </row>
    <row r="32" spans="1:11" ht="15" customHeight="1">
      <c r="A32" s="1104"/>
      <c r="B32" s="1105"/>
      <c r="C32" s="360"/>
      <c r="D32" s="360"/>
      <c r="E32" s="360"/>
      <c r="F32" s="360"/>
      <c r="G32" s="360"/>
      <c r="H32" s="360"/>
      <c r="I32" s="360"/>
      <c r="J32" s="360"/>
      <c r="K32" s="232" t="str">
        <f t="shared" si="0"/>
        <v/>
      </c>
    </row>
    <row r="33" spans="1:11" ht="37.5" customHeight="1">
      <c r="A33" s="281"/>
      <c r="B33" s="282" t="s">
        <v>575</v>
      </c>
      <c r="C33" s="1100"/>
      <c r="D33" s="1101"/>
      <c r="E33" s="1100"/>
      <c r="F33" s="1101"/>
      <c r="G33" s="1100"/>
      <c r="H33" s="1101"/>
      <c r="I33" s="1100"/>
      <c r="J33" s="1101"/>
      <c r="K33" s="312" t="str">
        <f>IF(COUNTIF(C33:J33,"有")=0,"",COUNTIF(C33:J33,"有"))</f>
        <v/>
      </c>
    </row>
    <row r="34" spans="1:11" ht="15" customHeight="1">
      <c r="A34" s="865" t="s">
        <v>576</v>
      </c>
      <c r="B34" s="865"/>
      <c r="C34" s="865"/>
      <c r="D34" s="865"/>
      <c r="E34" s="865"/>
      <c r="F34" s="865"/>
      <c r="G34" s="865"/>
      <c r="H34" s="865"/>
      <c r="I34" s="865"/>
      <c r="J34" s="865"/>
      <c r="K34" s="865"/>
    </row>
    <row r="35" spans="1:11" ht="15" customHeight="1">
      <c r="A35" s="286"/>
      <c r="B35" s="286"/>
      <c r="C35" s="286"/>
      <c r="D35" s="286"/>
      <c r="E35" s="286"/>
      <c r="F35" s="286"/>
      <c r="G35" s="286"/>
      <c r="H35" s="286"/>
      <c r="I35" s="286"/>
      <c r="J35" s="286"/>
      <c r="K35" s="286"/>
    </row>
    <row r="36" spans="1:11" ht="15" customHeight="1">
      <c r="A36" s="278"/>
      <c r="B36" s="284"/>
      <c r="C36" s="284"/>
      <c r="D36" s="284"/>
      <c r="E36" s="284"/>
      <c r="F36" s="284"/>
      <c r="G36" s="284"/>
      <c r="H36" s="284"/>
      <c r="I36" s="284"/>
      <c r="J36" s="284"/>
      <c r="K36" s="284"/>
    </row>
    <row r="37" spans="1:11">
      <c r="A37" s="167" t="s">
        <v>317</v>
      </c>
    </row>
    <row r="38" spans="1:11" ht="3.75" customHeight="1"/>
    <row r="39" spans="1:11" ht="18.75" customHeight="1">
      <c r="A39" s="718"/>
      <c r="B39" s="719"/>
      <c r="C39" s="719"/>
      <c r="D39" s="719"/>
      <c r="E39" s="719"/>
      <c r="F39" s="719"/>
      <c r="G39" s="719"/>
      <c r="H39" s="719"/>
      <c r="I39" s="719"/>
      <c r="J39" s="719"/>
      <c r="K39" s="720"/>
    </row>
    <row r="40" spans="1:11" ht="18.75" customHeight="1">
      <c r="A40" s="721"/>
      <c r="B40" s="722"/>
      <c r="C40" s="722"/>
      <c r="D40" s="722"/>
      <c r="E40" s="722"/>
      <c r="F40" s="722"/>
      <c r="G40" s="722"/>
      <c r="H40" s="722"/>
      <c r="I40" s="722"/>
      <c r="J40" s="722"/>
      <c r="K40" s="723"/>
    </row>
    <row r="41" spans="1:11" ht="18.75" customHeight="1">
      <c r="A41" s="724"/>
      <c r="B41" s="725"/>
      <c r="C41" s="725"/>
      <c r="D41" s="725"/>
      <c r="E41" s="725"/>
      <c r="F41" s="725"/>
      <c r="G41" s="725"/>
      <c r="H41" s="725"/>
      <c r="I41" s="725"/>
      <c r="J41" s="725"/>
      <c r="K41" s="726"/>
    </row>
    <row r="44" spans="1:11">
      <c r="A44" s="167" t="s">
        <v>444</v>
      </c>
    </row>
    <row r="45" spans="1:11" ht="3.75" customHeight="1"/>
    <row r="46" spans="1:11" ht="18.75" customHeight="1">
      <c r="A46" s="686" t="s">
        <v>563</v>
      </c>
      <c r="B46" s="865"/>
      <c r="C46" s="865"/>
      <c r="D46" s="865"/>
      <c r="E46" s="687"/>
      <c r="F46" s="279" t="s">
        <v>564</v>
      </c>
      <c r="G46" s="671"/>
      <c r="H46" s="672"/>
      <c r="I46" s="673"/>
    </row>
    <row r="47" spans="1:11" ht="18.75" customHeight="1">
      <c r="A47" s="1106"/>
      <c r="B47" s="1107"/>
      <c r="C47" s="1107"/>
      <c r="D47" s="1107"/>
      <c r="E47" s="1108"/>
      <c r="F47" s="279" t="s">
        <v>565</v>
      </c>
      <c r="G47" s="708" t="s">
        <v>566</v>
      </c>
      <c r="H47" s="709"/>
      <c r="I47" s="378" t="s">
        <v>567</v>
      </c>
    </row>
    <row r="48" spans="1:11" ht="6.75" customHeight="1">
      <c r="A48" s="286"/>
      <c r="B48" s="286"/>
      <c r="C48" s="286"/>
      <c r="D48" s="286"/>
      <c r="E48" s="286"/>
      <c r="F48" s="278"/>
      <c r="G48" s="288"/>
      <c r="H48" s="288"/>
      <c r="I48" s="287"/>
    </row>
    <row r="49" spans="1:11" ht="18.75" customHeight="1">
      <c r="A49" s="167" t="s">
        <v>568</v>
      </c>
    </row>
    <row r="50" spans="1:11" ht="3.75" customHeight="1"/>
    <row r="51" spans="1:11" ht="18.75" customHeight="1">
      <c r="A51" s="718"/>
      <c r="B51" s="719"/>
      <c r="C51" s="719"/>
      <c r="D51" s="719"/>
      <c r="E51" s="719"/>
      <c r="F51" s="719"/>
      <c r="G51" s="719"/>
      <c r="H51" s="719"/>
      <c r="I51" s="719"/>
      <c r="J51" s="719"/>
      <c r="K51" s="720"/>
    </row>
    <row r="52" spans="1:11" ht="18.75" customHeight="1">
      <c r="A52" s="721"/>
      <c r="B52" s="722"/>
      <c r="C52" s="722"/>
      <c r="D52" s="722"/>
      <c r="E52" s="722"/>
      <c r="F52" s="722"/>
      <c r="G52" s="722"/>
      <c r="H52" s="722"/>
      <c r="I52" s="722"/>
      <c r="J52" s="722"/>
      <c r="K52" s="723"/>
    </row>
    <row r="53" spans="1:11" ht="18.75" customHeight="1">
      <c r="A53" s="724"/>
      <c r="B53" s="725"/>
      <c r="C53" s="725"/>
      <c r="D53" s="725"/>
      <c r="E53" s="725"/>
      <c r="F53" s="725"/>
      <c r="G53" s="725"/>
      <c r="H53" s="725"/>
      <c r="I53" s="725"/>
      <c r="J53" s="725"/>
      <c r="K53" s="726"/>
    </row>
    <row r="54" spans="1:11" ht="6.75" customHeight="1"/>
    <row r="55" spans="1:11" ht="18.75" customHeight="1">
      <c r="A55" s="167" t="s">
        <v>569</v>
      </c>
    </row>
    <row r="56" spans="1:11" ht="3.75" customHeight="1"/>
    <row r="57" spans="1:11" ht="18.75" customHeight="1">
      <c r="A57" s="718"/>
      <c r="B57" s="719"/>
      <c r="C57" s="719"/>
      <c r="D57" s="719"/>
      <c r="E57" s="719"/>
      <c r="F57" s="719"/>
      <c r="G57" s="719"/>
      <c r="H57" s="719"/>
      <c r="I57" s="719"/>
      <c r="J57" s="719"/>
      <c r="K57" s="720"/>
    </row>
    <row r="58" spans="1:11" ht="18.75" customHeight="1">
      <c r="A58" s="721"/>
      <c r="B58" s="722"/>
      <c r="C58" s="722"/>
      <c r="D58" s="722"/>
      <c r="E58" s="722"/>
      <c r="F58" s="722"/>
      <c r="G58" s="722"/>
      <c r="H58" s="722"/>
      <c r="I58" s="722"/>
      <c r="J58" s="722"/>
      <c r="K58" s="723"/>
    </row>
    <row r="59" spans="1:11" ht="18.75" customHeight="1">
      <c r="A59" s="724"/>
      <c r="B59" s="725"/>
      <c r="C59" s="725"/>
      <c r="D59" s="725"/>
      <c r="E59" s="725"/>
      <c r="F59" s="725"/>
      <c r="G59" s="725"/>
      <c r="H59" s="725"/>
      <c r="I59" s="725"/>
      <c r="J59" s="725"/>
      <c r="K59" s="726"/>
    </row>
    <row r="60" spans="1:11" ht="18.75" customHeight="1"/>
  </sheetData>
  <mergeCells count="44">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A51:K53"/>
    <mergeCell ref="A57:K59"/>
    <mergeCell ref="A39:K41"/>
    <mergeCell ref="F22:G22"/>
    <mergeCell ref="F23:G23"/>
    <mergeCell ref="A20:A23"/>
    <mergeCell ref="C20:K20"/>
    <mergeCell ref="B21:B23"/>
    <mergeCell ref="F21:G21"/>
    <mergeCell ref="H21:K21"/>
    <mergeCell ref="K28:K29"/>
    <mergeCell ref="A34:K34"/>
    <mergeCell ref="G47:H47"/>
    <mergeCell ref="G46:I46"/>
    <mergeCell ref="A46:E47"/>
    <mergeCell ref="G33:H33"/>
    <mergeCell ref="I33:J33"/>
    <mergeCell ref="A28:B29"/>
    <mergeCell ref="A30:B30"/>
    <mergeCell ref="A31:B32"/>
    <mergeCell ref="C28:C29"/>
    <mergeCell ref="E28:E29"/>
    <mergeCell ref="G28:G29"/>
    <mergeCell ref="I28:I29"/>
    <mergeCell ref="C33:D33"/>
    <mergeCell ref="E33:F33"/>
  </mergeCells>
  <phoneticPr fontId="5"/>
  <dataValidations count="4">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C33:J33">
      <formula1>"有,無"</formula1>
    </dataValidation>
    <dataValidation type="list" allowBlank="1" showInputMessage="1" showErrorMessage="1" sqref="G46:I46">
      <formula1>"参加予定あり,参加予定なし,未定"</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'管理用（このシートは削除しないでください）'!$D$3:$D$8</xm:f>
          </x14:formula1>
          <xm:sqref>B16:K16</xm:sqref>
        </x14:dataValidation>
        <x14:dataValidation type="list" allowBlank="1" showInputMessage="1" showErrorMessage="1">
          <x14:formula1>
            <xm:f>'管理用（このシートは削除しないでください）'!$F$3:$F$9</xm:f>
          </x14:formula1>
          <xm:sqref>B19:K19</xm:sqref>
        </x14:dataValidation>
      </x14:dataValidations>
    </ext>
  </extLs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H40"/>
  <sheetViews>
    <sheetView zoomScaleNormal="100" workbookViewId="0">
      <selection activeCell="C5" sqref="C5:F15"/>
    </sheetView>
  </sheetViews>
  <sheetFormatPr defaultColWidth="9" defaultRowHeight="18.75" customHeight="1"/>
  <cols>
    <col min="1" max="1" width="3.625" style="547" customWidth="1"/>
    <col min="2" max="2" width="4.625" style="547" customWidth="1"/>
    <col min="3" max="3" width="26.75" style="547" customWidth="1"/>
    <col min="4" max="6" width="15.125" style="547" customWidth="1"/>
    <col min="7" max="7" width="15.625" style="547" customWidth="1"/>
    <col min="8" max="8" width="3.625" style="547" customWidth="1"/>
    <col min="9" max="16384" width="9" style="547"/>
  </cols>
  <sheetData>
    <row r="1" spans="2:7" ht="48" customHeight="1">
      <c r="B1" s="977" t="s">
        <v>754</v>
      </c>
      <c r="C1" s="977"/>
      <c r="D1" s="977"/>
      <c r="E1" s="977"/>
      <c r="F1" s="977"/>
      <c r="G1" s="977"/>
    </row>
    <row r="2" spans="2:7" ht="18.75" customHeight="1">
      <c r="B2" s="985"/>
      <c r="C2" s="982" t="s">
        <v>744</v>
      </c>
      <c r="D2" s="548" t="s">
        <v>745</v>
      </c>
      <c r="E2" s="548"/>
      <c r="F2" s="548"/>
      <c r="G2" s="548"/>
    </row>
    <row r="3" spans="2:7" ht="18.75" customHeight="1">
      <c r="B3" s="986"/>
      <c r="C3" s="983"/>
      <c r="D3" s="988" t="s">
        <v>742</v>
      </c>
      <c r="E3" s="989"/>
      <c r="F3" s="982" t="s">
        <v>741</v>
      </c>
      <c r="G3" s="982" t="s">
        <v>743</v>
      </c>
    </row>
    <row r="4" spans="2:7" ht="40.5">
      <c r="B4" s="987"/>
      <c r="C4" s="984"/>
      <c r="D4" s="580" t="s">
        <v>804</v>
      </c>
      <c r="E4" s="553" t="s">
        <v>748</v>
      </c>
      <c r="F4" s="984"/>
      <c r="G4" s="984"/>
    </row>
    <row r="5" spans="2:7" ht="18.75" customHeight="1">
      <c r="B5" s="979" t="s">
        <v>763</v>
      </c>
      <c r="C5" s="549"/>
      <c r="D5" s="551"/>
      <c r="E5" s="551"/>
      <c r="F5" s="551"/>
      <c r="G5" s="552">
        <f t="shared" ref="G5:G29" si="0">SUM(D5:F5)</f>
        <v>0</v>
      </c>
    </row>
    <row r="6" spans="2:7" ht="18.75" customHeight="1">
      <c r="B6" s="979"/>
      <c r="C6" s="549"/>
      <c r="D6" s="551"/>
      <c r="E6" s="551"/>
      <c r="F6" s="551"/>
      <c r="G6" s="552">
        <f t="shared" si="0"/>
        <v>0</v>
      </c>
    </row>
    <row r="7" spans="2:7" ht="18.75" customHeight="1">
      <c r="B7" s="979"/>
      <c r="C7" s="549"/>
      <c r="D7" s="551"/>
      <c r="E7" s="551"/>
      <c r="F7" s="551"/>
      <c r="G7" s="552">
        <f t="shared" si="0"/>
        <v>0</v>
      </c>
    </row>
    <row r="8" spans="2:7" ht="18.75" customHeight="1">
      <c r="B8" s="979"/>
      <c r="C8" s="549"/>
      <c r="D8" s="551"/>
      <c r="E8" s="551"/>
      <c r="F8" s="551"/>
      <c r="G8" s="552">
        <f t="shared" si="0"/>
        <v>0</v>
      </c>
    </row>
    <row r="9" spans="2:7" ht="18.75" customHeight="1">
      <c r="B9" s="979"/>
      <c r="C9" s="549"/>
      <c r="D9" s="551"/>
      <c r="E9" s="551"/>
      <c r="F9" s="551"/>
      <c r="G9" s="552">
        <f t="shared" si="0"/>
        <v>0</v>
      </c>
    </row>
    <row r="10" spans="2:7" ht="18.75" customHeight="1">
      <c r="B10" s="979"/>
      <c r="C10" s="549"/>
      <c r="D10" s="551"/>
      <c r="E10" s="551"/>
      <c r="F10" s="551"/>
      <c r="G10" s="552">
        <f t="shared" si="0"/>
        <v>0</v>
      </c>
    </row>
    <row r="11" spans="2:7" ht="18.75" customHeight="1">
      <c r="B11" s="979"/>
      <c r="C11" s="549"/>
      <c r="D11" s="551"/>
      <c r="E11" s="551"/>
      <c r="F11" s="551"/>
      <c r="G11" s="552">
        <f t="shared" si="0"/>
        <v>0</v>
      </c>
    </row>
    <row r="12" spans="2:7" ht="18.75" customHeight="1">
      <c r="B12" s="979"/>
      <c r="C12" s="549"/>
      <c r="D12" s="551"/>
      <c r="E12" s="551"/>
      <c r="F12" s="551"/>
      <c r="G12" s="552">
        <f t="shared" si="0"/>
        <v>0</v>
      </c>
    </row>
    <row r="13" spans="2:7" ht="18.75" customHeight="1">
      <c r="B13" s="979"/>
      <c r="C13" s="549"/>
      <c r="D13" s="551"/>
      <c r="E13" s="551"/>
      <c r="F13" s="551"/>
      <c r="G13" s="552">
        <f t="shared" si="0"/>
        <v>0</v>
      </c>
    </row>
    <row r="14" spans="2:7" ht="18.75" customHeight="1">
      <c r="B14" s="979"/>
      <c r="C14" s="549"/>
      <c r="D14" s="551"/>
      <c r="E14" s="551"/>
      <c r="F14" s="551"/>
      <c r="G14" s="552">
        <f t="shared" si="0"/>
        <v>0</v>
      </c>
    </row>
    <row r="15" spans="2:7" ht="18.75" customHeight="1">
      <c r="B15" s="979"/>
      <c r="C15" s="549"/>
      <c r="D15" s="551"/>
      <c r="E15" s="551"/>
      <c r="F15" s="551"/>
      <c r="G15" s="552">
        <f t="shared" si="0"/>
        <v>0</v>
      </c>
    </row>
    <row r="16" spans="2:7" ht="18.75" customHeight="1">
      <c r="B16" s="979"/>
      <c r="C16" s="549"/>
      <c r="D16" s="551"/>
      <c r="E16" s="551"/>
      <c r="F16" s="551"/>
      <c r="G16" s="552">
        <f t="shared" si="0"/>
        <v>0</v>
      </c>
    </row>
    <row r="17" spans="2:8" ht="18.75" customHeight="1">
      <c r="B17" s="979"/>
      <c r="C17" s="549"/>
      <c r="D17" s="551"/>
      <c r="E17" s="551"/>
      <c r="F17" s="551"/>
      <c r="G17" s="552">
        <f t="shared" si="0"/>
        <v>0</v>
      </c>
    </row>
    <row r="18" spans="2:8" ht="18.75" customHeight="1">
      <c r="B18" s="979"/>
      <c r="C18" s="549"/>
      <c r="D18" s="551"/>
      <c r="E18" s="551"/>
      <c r="F18" s="551"/>
      <c r="G18" s="552">
        <f t="shared" si="0"/>
        <v>0</v>
      </c>
    </row>
    <row r="19" spans="2:8" ht="18.75" customHeight="1">
      <c r="B19" s="979"/>
      <c r="C19" s="549"/>
      <c r="D19" s="551"/>
      <c r="E19" s="551"/>
      <c r="F19" s="551"/>
      <c r="G19" s="552">
        <f t="shared" si="0"/>
        <v>0</v>
      </c>
    </row>
    <row r="20" spans="2:8" ht="18.75" customHeight="1">
      <c r="B20" s="979"/>
      <c r="C20" s="549"/>
      <c r="D20" s="551"/>
      <c r="E20" s="551"/>
      <c r="F20" s="551"/>
      <c r="G20" s="552">
        <f t="shared" si="0"/>
        <v>0</v>
      </c>
    </row>
    <row r="21" spans="2:8" ht="18.75" customHeight="1">
      <c r="B21" s="979"/>
      <c r="C21" s="549"/>
      <c r="D21" s="551"/>
      <c r="E21" s="551"/>
      <c r="F21" s="551"/>
      <c r="G21" s="552">
        <f t="shared" si="0"/>
        <v>0</v>
      </c>
    </row>
    <row r="22" spans="2:8" ht="18.75" customHeight="1">
      <c r="B22" s="979"/>
      <c r="C22" s="549"/>
      <c r="D22" s="551"/>
      <c r="E22" s="551"/>
      <c r="F22" s="551"/>
      <c r="G22" s="552">
        <f t="shared" si="0"/>
        <v>0</v>
      </c>
    </row>
    <row r="23" spans="2:8" ht="18.75" customHeight="1">
      <c r="B23" s="979"/>
      <c r="C23" s="549"/>
      <c r="D23" s="551"/>
      <c r="E23" s="551"/>
      <c r="F23" s="551"/>
      <c r="G23" s="552">
        <f t="shared" si="0"/>
        <v>0</v>
      </c>
    </row>
    <row r="24" spans="2:8" ht="18.75" customHeight="1">
      <c r="B24" s="979"/>
      <c r="C24" s="549"/>
      <c r="D24" s="551"/>
      <c r="E24" s="551"/>
      <c r="F24" s="551"/>
      <c r="G24" s="552">
        <f t="shared" si="0"/>
        <v>0</v>
      </c>
    </row>
    <row r="25" spans="2:8" ht="18.75" customHeight="1">
      <c r="B25" s="979"/>
      <c r="C25" s="549"/>
      <c r="D25" s="551"/>
      <c r="E25" s="551"/>
      <c r="F25" s="551"/>
      <c r="G25" s="552">
        <f t="shared" si="0"/>
        <v>0</v>
      </c>
    </row>
    <row r="26" spans="2:8" ht="18.75" customHeight="1">
      <c r="B26" s="979"/>
      <c r="C26" s="549"/>
      <c r="D26" s="551"/>
      <c r="E26" s="551"/>
      <c r="F26" s="551"/>
      <c r="G26" s="552">
        <f t="shared" si="0"/>
        <v>0</v>
      </c>
    </row>
    <row r="27" spans="2:8" ht="18.75" customHeight="1">
      <c r="B27" s="979"/>
      <c r="C27" s="549"/>
      <c r="D27" s="551"/>
      <c r="E27" s="551"/>
      <c r="F27" s="551"/>
      <c r="G27" s="552">
        <f t="shared" si="0"/>
        <v>0</v>
      </c>
    </row>
    <row r="28" spans="2:8" ht="18.75" customHeight="1">
      <c r="B28" s="979"/>
      <c r="C28" s="549"/>
      <c r="D28" s="551"/>
      <c r="E28" s="551"/>
      <c r="F28" s="551"/>
      <c r="G28" s="552">
        <f t="shared" si="0"/>
        <v>0</v>
      </c>
    </row>
    <row r="29" spans="2:8" ht="18.75" customHeight="1" thickBot="1">
      <c r="B29" s="979"/>
      <c r="C29" s="554"/>
      <c r="D29" s="555"/>
      <c r="E29" s="555"/>
      <c r="F29" s="555"/>
      <c r="G29" s="552">
        <f t="shared" si="0"/>
        <v>0</v>
      </c>
    </row>
    <row r="30" spans="2:8" ht="24.95" customHeight="1" thickBot="1">
      <c r="B30" s="980"/>
      <c r="C30" s="559" t="s">
        <v>751</v>
      </c>
      <c r="D30" s="560">
        <f>SUM(D5:D29)</f>
        <v>0</v>
      </c>
      <c r="E30" s="560">
        <f>SUM(E5:E29)</f>
        <v>0</v>
      </c>
      <c r="F30" s="560">
        <f>SUM(F5:F29)</f>
        <v>0</v>
      </c>
      <c r="G30" s="561">
        <f>SUM(D30:F30)</f>
        <v>0</v>
      </c>
      <c r="H30" s="167"/>
    </row>
    <row r="31" spans="2:8" ht="18.75" customHeight="1">
      <c r="B31" s="978" t="s">
        <v>750</v>
      </c>
      <c r="C31" s="556"/>
      <c r="D31" s="571"/>
      <c r="E31" s="571"/>
      <c r="F31" s="557"/>
      <c r="G31" s="558">
        <f t="shared" ref="G31:G35" si="1">SUM(D31:F31)</f>
        <v>0</v>
      </c>
    </row>
    <row r="32" spans="2:8" ht="18.75" customHeight="1">
      <c r="B32" s="979"/>
      <c r="C32" s="549"/>
      <c r="D32" s="551"/>
      <c r="E32" s="551"/>
      <c r="F32" s="551"/>
      <c r="G32" s="558">
        <f t="shared" si="1"/>
        <v>0</v>
      </c>
    </row>
    <row r="33" spans="2:8" ht="18.75" customHeight="1">
      <c r="B33" s="979"/>
      <c r="C33" s="549"/>
      <c r="D33" s="551"/>
      <c r="E33" s="551"/>
      <c r="F33" s="551"/>
      <c r="G33" s="558">
        <f t="shared" si="1"/>
        <v>0</v>
      </c>
    </row>
    <row r="34" spans="2:8" ht="18.75" customHeight="1">
      <c r="B34" s="979"/>
      <c r="C34" s="549"/>
      <c r="D34" s="551"/>
      <c r="E34" s="551"/>
      <c r="F34" s="551"/>
      <c r="G34" s="558">
        <f t="shared" si="1"/>
        <v>0</v>
      </c>
    </row>
    <row r="35" spans="2:8" ht="18.75" customHeight="1" thickBot="1">
      <c r="B35" s="979"/>
      <c r="C35" s="554"/>
      <c r="D35" s="570"/>
      <c r="E35" s="570"/>
      <c r="F35" s="555"/>
      <c r="G35" s="558">
        <f t="shared" si="1"/>
        <v>0</v>
      </c>
    </row>
    <row r="36" spans="2:8" ht="24.95" customHeight="1" thickBot="1">
      <c r="B36" s="981"/>
      <c r="C36" s="562" t="s">
        <v>752</v>
      </c>
      <c r="D36" s="573"/>
      <c r="E36" s="573"/>
      <c r="F36" s="560">
        <f>SUM(F31:F35)</f>
        <v>0</v>
      </c>
      <c r="G36" s="561">
        <f>SUM(D36:F36)</f>
        <v>0</v>
      </c>
    </row>
    <row r="37" spans="2:8" ht="33.75" customHeight="1" thickBot="1">
      <c r="B37" s="975" t="s">
        <v>753</v>
      </c>
      <c r="C37" s="976"/>
      <c r="D37" s="560">
        <f>D30+D36</f>
        <v>0</v>
      </c>
      <c r="E37" s="560">
        <f>E30+E36</f>
        <v>0</v>
      </c>
      <c r="F37" s="560">
        <f>F30+F36</f>
        <v>0</v>
      </c>
      <c r="G37" s="561">
        <f>SUM(D37:F37)</f>
        <v>0</v>
      </c>
      <c r="H37" s="167"/>
    </row>
    <row r="38" spans="2:8" ht="6" customHeight="1">
      <c r="G38" s="550"/>
    </row>
    <row r="39" spans="2:8" ht="18.75" customHeight="1">
      <c r="B39" s="927"/>
      <c r="C39" s="927"/>
      <c r="D39" s="927"/>
      <c r="E39" s="927"/>
      <c r="F39" s="927"/>
      <c r="G39" s="927"/>
    </row>
    <row r="40" spans="2:8" ht="18.75" customHeight="1">
      <c r="B40" s="927"/>
      <c r="C40" s="927"/>
      <c r="D40" s="927"/>
      <c r="E40" s="927"/>
      <c r="F40" s="927"/>
      <c r="G40" s="927"/>
    </row>
  </sheetData>
  <mergeCells count="10">
    <mergeCell ref="B31:B36"/>
    <mergeCell ref="B37:C37"/>
    <mergeCell ref="B39:G40"/>
    <mergeCell ref="B5:B30"/>
    <mergeCell ref="B1:G1"/>
    <mergeCell ref="B2:B4"/>
    <mergeCell ref="C2:C4"/>
    <mergeCell ref="F3:F4"/>
    <mergeCell ref="G3:G4"/>
    <mergeCell ref="D3:E3"/>
  </mergeCells>
  <phoneticPr fontId="5"/>
  <printOptions horizontalCentered="1"/>
  <pageMargins left="0.78740157480314965" right="0.59055118110236227" top="0.78740157480314965" bottom="0" header="0" footer="0"/>
  <pageSetup paperSize="9" scale="89" fitToHeight="0" orientation="portrait" cellComments="asDisplayed" r:id="rId1"/>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H40"/>
  <sheetViews>
    <sheetView zoomScaleNormal="100" workbookViewId="0">
      <selection activeCell="C5" sqref="C5:F15"/>
    </sheetView>
  </sheetViews>
  <sheetFormatPr defaultColWidth="9" defaultRowHeight="18.75" customHeight="1"/>
  <cols>
    <col min="1" max="1" width="3.625" style="547" customWidth="1"/>
    <col min="2" max="2" width="4.625" style="547" customWidth="1"/>
    <col min="3" max="3" width="26.75" style="547" customWidth="1"/>
    <col min="4" max="6" width="15.125" style="547" customWidth="1"/>
    <col min="7" max="7" width="15.625" style="547" customWidth="1"/>
    <col min="8" max="8" width="3.625" style="547" customWidth="1"/>
    <col min="9" max="16384" width="9" style="547"/>
  </cols>
  <sheetData>
    <row r="1" spans="2:7" ht="48" customHeight="1">
      <c r="B1" s="977" t="s">
        <v>754</v>
      </c>
      <c r="C1" s="977"/>
      <c r="D1" s="977"/>
      <c r="E1" s="977"/>
      <c r="F1" s="977"/>
      <c r="G1" s="977"/>
    </row>
    <row r="2" spans="2:7" ht="18.75" customHeight="1">
      <c r="B2" s="985"/>
      <c r="C2" s="982" t="s">
        <v>744</v>
      </c>
      <c r="D2" s="548" t="s">
        <v>745</v>
      </c>
      <c r="E2" s="548"/>
      <c r="F2" s="548"/>
      <c r="G2" s="548"/>
    </row>
    <row r="3" spans="2:7" ht="18.75" customHeight="1">
      <c r="B3" s="986"/>
      <c r="C3" s="983"/>
      <c r="D3" s="988" t="s">
        <v>742</v>
      </c>
      <c r="E3" s="989"/>
      <c r="F3" s="982" t="s">
        <v>741</v>
      </c>
      <c r="G3" s="982" t="s">
        <v>743</v>
      </c>
    </row>
    <row r="4" spans="2:7" ht="40.5">
      <c r="B4" s="987"/>
      <c r="C4" s="984"/>
      <c r="D4" s="580" t="s">
        <v>804</v>
      </c>
      <c r="E4" s="553" t="s">
        <v>748</v>
      </c>
      <c r="F4" s="984"/>
      <c r="G4" s="984"/>
    </row>
    <row r="5" spans="2:7" ht="18.75" customHeight="1">
      <c r="B5" s="978" t="s">
        <v>749</v>
      </c>
      <c r="C5" s="549"/>
      <c r="D5" s="551"/>
      <c r="E5" s="551"/>
      <c r="F5" s="551"/>
      <c r="G5" s="552">
        <f t="shared" ref="G5:G35" si="0">SUM(D5:F5)</f>
        <v>0</v>
      </c>
    </row>
    <row r="6" spans="2:7" ht="18.75" customHeight="1">
      <c r="B6" s="979"/>
      <c r="C6" s="549"/>
      <c r="D6" s="551"/>
      <c r="E6" s="551"/>
      <c r="F6" s="551"/>
      <c r="G6" s="552">
        <f t="shared" si="0"/>
        <v>0</v>
      </c>
    </row>
    <row r="7" spans="2:7" ht="18.75" customHeight="1">
      <c r="B7" s="979"/>
      <c r="C7" s="549"/>
      <c r="D7" s="551"/>
      <c r="E7" s="551"/>
      <c r="F7" s="551"/>
      <c r="G7" s="552">
        <f t="shared" si="0"/>
        <v>0</v>
      </c>
    </row>
    <row r="8" spans="2:7" ht="18.75" customHeight="1">
      <c r="B8" s="979"/>
      <c r="C8" s="549"/>
      <c r="D8" s="551"/>
      <c r="E8" s="551"/>
      <c r="F8" s="551"/>
      <c r="G8" s="552">
        <f t="shared" si="0"/>
        <v>0</v>
      </c>
    </row>
    <row r="9" spans="2:7" ht="18.75" customHeight="1">
      <c r="B9" s="979"/>
      <c r="C9" s="549"/>
      <c r="D9" s="551"/>
      <c r="E9" s="551"/>
      <c r="F9" s="551"/>
      <c r="G9" s="552">
        <f t="shared" si="0"/>
        <v>0</v>
      </c>
    </row>
    <row r="10" spans="2:7" ht="18.75" customHeight="1">
      <c r="B10" s="979"/>
      <c r="C10" s="549"/>
      <c r="D10" s="551"/>
      <c r="E10" s="551"/>
      <c r="F10" s="551"/>
      <c r="G10" s="552">
        <f t="shared" si="0"/>
        <v>0</v>
      </c>
    </row>
    <row r="11" spans="2:7" ht="18.75" customHeight="1">
      <c r="B11" s="979"/>
      <c r="C11" s="549"/>
      <c r="D11" s="551"/>
      <c r="E11" s="551"/>
      <c r="F11" s="551"/>
      <c r="G11" s="552">
        <f t="shared" si="0"/>
        <v>0</v>
      </c>
    </row>
    <row r="12" spans="2:7" ht="18.75" customHeight="1">
      <c r="B12" s="979"/>
      <c r="C12" s="549"/>
      <c r="D12" s="551"/>
      <c r="E12" s="551"/>
      <c r="F12" s="551"/>
      <c r="G12" s="552">
        <f t="shared" si="0"/>
        <v>0</v>
      </c>
    </row>
    <row r="13" spans="2:7" ht="18.75" customHeight="1">
      <c r="B13" s="979"/>
      <c r="C13" s="549"/>
      <c r="D13" s="551"/>
      <c r="E13" s="551"/>
      <c r="F13" s="551"/>
      <c r="G13" s="552">
        <f t="shared" si="0"/>
        <v>0</v>
      </c>
    </row>
    <row r="14" spans="2:7" ht="18.75" customHeight="1">
      <c r="B14" s="979"/>
      <c r="C14" s="549"/>
      <c r="D14" s="551"/>
      <c r="E14" s="551"/>
      <c r="F14" s="551"/>
      <c r="G14" s="552">
        <f t="shared" si="0"/>
        <v>0</v>
      </c>
    </row>
    <row r="15" spans="2:7" ht="18.75" customHeight="1">
      <c r="B15" s="979"/>
      <c r="C15" s="549"/>
      <c r="D15" s="551"/>
      <c r="E15" s="551"/>
      <c r="F15" s="551"/>
      <c r="G15" s="552">
        <f t="shared" si="0"/>
        <v>0</v>
      </c>
    </row>
    <row r="16" spans="2:7" ht="18.75" customHeight="1">
      <c r="B16" s="979"/>
      <c r="C16" s="549"/>
      <c r="D16" s="551"/>
      <c r="E16" s="551"/>
      <c r="F16" s="551"/>
      <c r="G16" s="552">
        <f t="shared" si="0"/>
        <v>0</v>
      </c>
    </row>
    <row r="17" spans="2:8" ht="18.75" customHeight="1">
      <c r="B17" s="979"/>
      <c r="C17" s="549"/>
      <c r="D17" s="551"/>
      <c r="E17" s="551"/>
      <c r="F17" s="551"/>
      <c r="G17" s="552">
        <f t="shared" si="0"/>
        <v>0</v>
      </c>
    </row>
    <row r="18" spans="2:8" ht="18.75" customHeight="1">
      <c r="B18" s="979"/>
      <c r="C18" s="549"/>
      <c r="D18" s="551"/>
      <c r="E18" s="551"/>
      <c r="F18" s="551"/>
      <c r="G18" s="552">
        <f t="shared" si="0"/>
        <v>0</v>
      </c>
    </row>
    <row r="19" spans="2:8" ht="18.75" customHeight="1">
      <c r="B19" s="979"/>
      <c r="C19" s="549"/>
      <c r="D19" s="551"/>
      <c r="E19" s="551"/>
      <c r="F19" s="551"/>
      <c r="G19" s="552">
        <f t="shared" si="0"/>
        <v>0</v>
      </c>
    </row>
    <row r="20" spans="2:8" ht="18.75" customHeight="1">
      <c r="B20" s="979"/>
      <c r="C20" s="549"/>
      <c r="D20" s="551"/>
      <c r="E20" s="551"/>
      <c r="F20" s="551"/>
      <c r="G20" s="552">
        <f t="shared" si="0"/>
        <v>0</v>
      </c>
    </row>
    <row r="21" spans="2:8" ht="18.75" customHeight="1">
      <c r="B21" s="979"/>
      <c r="C21" s="549"/>
      <c r="D21" s="551"/>
      <c r="E21" s="551"/>
      <c r="F21" s="551"/>
      <c r="G21" s="552">
        <f t="shared" si="0"/>
        <v>0</v>
      </c>
    </row>
    <row r="22" spans="2:8" ht="18.75" customHeight="1">
      <c r="B22" s="979"/>
      <c r="C22" s="549"/>
      <c r="D22" s="551"/>
      <c r="E22" s="551"/>
      <c r="F22" s="551"/>
      <c r="G22" s="552">
        <f t="shared" si="0"/>
        <v>0</v>
      </c>
    </row>
    <row r="23" spans="2:8" ht="18.75" customHeight="1">
      <c r="B23" s="979"/>
      <c r="C23" s="549"/>
      <c r="D23" s="551"/>
      <c r="E23" s="551"/>
      <c r="F23" s="551"/>
      <c r="G23" s="552">
        <f t="shared" si="0"/>
        <v>0</v>
      </c>
    </row>
    <row r="24" spans="2:8" ht="18.75" customHeight="1">
      <c r="B24" s="979"/>
      <c r="C24" s="549"/>
      <c r="D24" s="551"/>
      <c r="E24" s="551"/>
      <c r="F24" s="551"/>
      <c r="G24" s="552">
        <f t="shared" si="0"/>
        <v>0</v>
      </c>
    </row>
    <row r="25" spans="2:8" ht="18.75" customHeight="1">
      <c r="B25" s="979"/>
      <c r="C25" s="549"/>
      <c r="D25" s="551"/>
      <c r="E25" s="551"/>
      <c r="F25" s="551"/>
      <c r="G25" s="552">
        <f t="shared" si="0"/>
        <v>0</v>
      </c>
    </row>
    <row r="26" spans="2:8" ht="18.75" customHeight="1">
      <c r="B26" s="979"/>
      <c r="C26" s="549"/>
      <c r="D26" s="551"/>
      <c r="E26" s="551"/>
      <c r="F26" s="551"/>
      <c r="G26" s="552">
        <f t="shared" si="0"/>
        <v>0</v>
      </c>
    </row>
    <row r="27" spans="2:8" ht="18.75" customHeight="1">
      <c r="B27" s="979"/>
      <c r="C27" s="549"/>
      <c r="D27" s="551"/>
      <c r="E27" s="551"/>
      <c r="F27" s="551"/>
      <c r="G27" s="552">
        <f t="shared" si="0"/>
        <v>0</v>
      </c>
    </row>
    <row r="28" spans="2:8" ht="18.75" customHeight="1">
      <c r="B28" s="979"/>
      <c r="C28" s="549"/>
      <c r="D28" s="551"/>
      <c r="E28" s="551"/>
      <c r="F28" s="551"/>
      <c r="G28" s="552">
        <f t="shared" si="0"/>
        <v>0</v>
      </c>
    </row>
    <row r="29" spans="2:8" ht="18.75" customHeight="1" thickBot="1">
      <c r="B29" s="979"/>
      <c r="C29" s="554"/>
      <c r="D29" s="555"/>
      <c r="E29" s="555"/>
      <c r="F29" s="555"/>
      <c r="G29" s="552">
        <f t="shared" si="0"/>
        <v>0</v>
      </c>
    </row>
    <row r="30" spans="2:8" ht="24.95" customHeight="1" thickBot="1">
      <c r="B30" s="980"/>
      <c r="C30" s="559" t="s">
        <v>751</v>
      </c>
      <c r="D30" s="560">
        <f>SUM(D5:D29)</f>
        <v>0</v>
      </c>
      <c r="E30" s="560">
        <f>SUM(E5:E29)</f>
        <v>0</v>
      </c>
      <c r="F30" s="560">
        <f>SUM(F5:F29)</f>
        <v>0</v>
      </c>
      <c r="G30" s="561">
        <f>SUM(D30:F30)</f>
        <v>0</v>
      </c>
      <c r="H30" s="167"/>
    </row>
    <row r="31" spans="2:8" ht="18.75" customHeight="1">
      <c r="B31" s="978" t="s">
        <v>750</v>
      </c>
      <c r="C31" s="556"/>
      <c r="D31" s="571"/>
      <c r="E31" s="571"/>
      <c r="F31" s="557"/>
      <c r="G31" s="558">
        <f t="shared" si="0"/>
        <v>0</v>
      </c>
    </row>
    <row r="32" spans="2:8" ht="18.75" customHeight="1">
      <c r="B32" s="979"/>
      <c r="C32" s="549"/>
      <c r="D32" s="551"/>
      <c r="E32" s="551"/>
      <c r="F32" s="551"/>
      <c r="G32" s="558">
        <f t="shared" si="0"/>
        <v>0</v>
      </c>
    </row>
    <row r="33" spans="2:8" ht="18.75" customHeight="1">
      <c r="B33" s="979"/>
      <c r="C33" s="549"/>
      <c r="D33" s="551"/>
      <c r="E33" s="551"/>
      <c r="F33" s="551"/>
      <c r="G33" s="558">
        <f t="shared" si="0"/>
        <v>0</v>
      </c>
    </row>
    <row r="34" spans="2:8" ht="18.75" customHeight="1">
      <c r="B34" s="979"/>
      <c r="C34" s="549"/>
      <c r="D34" s="551"/>
      <c r="E34" s="551"/>
      <c r="F34" s="551"/>
      <c r="G34" s="558">
        <f t="shared" si="0"/>
        <v>0</v>
      </c>
    </row>
    <row r="35" spans="2:8" ht="18.75" customHeight="1" thickBot="1">
      <c r="B35" s="979"/>
      <c r="C35" s="554"/>
      <c r="D35" s="570"/>
      <c r="E35" s="570"/>
      <c r="F35" s="555"/>
      <c r="G35" s="558">
        <f t="shared" si="0"/>
        <v>0</v>
      </c>
    </row>
    <row r="36" spans="2:8" ht="24.95" customHeight="1" thickBot="1">
      <c r="B36" s="981"/>
      <c r="C36" s="562" t="s">
        <v>752</v>
      </c>
      <c r="D36" s="573"/>
      <c r="E36" s="573"/>
      <c r="F36" s="560">
        <f>SUM(F31:F35)</f>
        <v>0</v>
      </c>
      <c r="G36" s="561">
        <f>SUM(D36:F36)</f>
        <v>0</v>
      </c>
    </row>
    <row r="37" spans="2:8" ht="33.75" customHeight="1" thickBot="1">
      <c r="B37" s="975" t="s">
        <v>753</v>
      </c>
      <c r="C37" s="976"/>
      <c r="D37" s="560">
        <f>D30+D36</f>
        <v>0</v>
      </c>
      <c r="E37" s="560">
        <f>E30+E36</f>
        <v>0</v>
      </c>
      <c r="F37" s="560">
        <f>F30+F36</f>
        <v>0</v>
      </c>
      <c r="G37" s="561">
        <f>SUM(D37:F37)</f>
        <v>0</v>
      </c>
      <c r="H37" s="167"/>
    </row>
    <row r="38" spans="2:8" ht="6" customHeight="1">
      <c r="G38" s="550"/>
    </row>
    <row r="39" spans="2:8" ht="18.75" customHeight="1">
      <c r="B39" s="927"/>
      <c r="C39" s="927"/>
      <c r="D39" s="927"/>
      <c r="E39" s="927"/>
      <c r="F39" s="927"/>
      <c r="G39" s="927"/>
    </row>
    <row r="40" spans="2:8" ht="18.75" customHeight="1">
      <c r="B40" s="927"/>
      <c r="C40" s="927"/>
      <c r="D40" s="927"/>
      <c r="E40" s="927"/>
      <c r="F40" s="927"/>
      <c r="G40" s="927"/>
    </row>
  </sheetData>
  <mergeCells count="10">
    <mergeCell ref="B31:B36"/>
    <mergeCell ref="B37:C37"/>
    <mergeCell ref="B39:G40"/>
    <mergeCell ref="B5:B30"/>
    <mergeCell ref="B1:G1"/>
    <mergeCell ref="B2:B4"/>
    <mergeCell ref="C2:C4"/>
    <mergeCell ref="F3:F4"/>
    <mergeCell ref="G3:G4"/>
    <mergeCell ref="D3:E3"/>
  </mergeCells>
  <phoneticPr fontId="5"/>
  <printOptions horizontalCentered="1"/>
  <pageMargins left="0.78740157480314965" right="0.59055118110236227" top="0.78740157480314965" bottom="0" header="0" footer="0"/>
  <pageSetup paperSize="9" scale="89" fitToHeight="0" orientation="portrait" cellComments="asDisplayed" r:id="rId1"/>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29"/>
  <sheetViews>
    <sheetView zoomScale="85" zoomScaleNormal="85" workbookViewId="0">
      <selection activeCell="D26" sqref="D26"/>
    </sheetView>
  </sheetViews>
  <sheetFormatPr defaultColWidth="8.875" defaultRowHeight="13.5"/>
  <cols>
    <col min="1" max="1" width="9.375" style="581" customWidth="1"/>
    <col min="2" max="2" width="8.875" style="581"/>
    <col min="3" max="3" width="40.75" style="581" customWidth="1"/>
    <col min="4" max="4" width="70.125" style="581" customWidth="1"/>
    <col min="5" max="16384" width="8.875" style="581"/>
  </cols>
  <sheetData>
    <row r="1" spans="1:4" ht="29.25" customHeight="1" thickBot="1">
      <c r="A1" s="1109" t="s">
        <v>847</v>
      </c>
      <c r="B1" s="1109"/>
      <c r="C1" s="1109"/>
      <c r="D1" s="1109"/>
    </row>
    <row r="2" spans="1:4" ht="15" thickBot="1">
      <c r="A2" s="582" t="s">
        <v>764</v>
      </c>
      <c r="B2" s="583" t="s">
        <v>14</v>
      </c>
      <c r="C2" s="583" t="s">
        <v>765</v>
      </c>
      <c r="D2" s="583" t="s">
        <v>766</v>
      </c>
    </row>
    <row r="3" spans="1:4" ht="69.95" customHeight="1" thickBot="1">
      <c r="A3" s="1115" t="s">
        <v>767</v>
      </c>
      <c r="B3" s="584">
        <v>1</v>
      </c>
      <c r="C3" s="585" t="s">
        <v>772</v>
      </c>
      <c r="D3" s="585" t="s">
        <v>831</v>
      </c>
    </row>
    <row r="4" spans="1:4" ht="61.5" customHeight="1" thickBot="1">
      <c r="A4" s="1116"/>
      <c r="B4" s="584">
        <v>2</v>
      </c>
      <c r="C4" s="585" t="s">
        <v>773</v>
      </c>
      <c r="D4" s="585" t="s">
        <v>774</v>
      </c>
    </row>
    <row r="5" spans="1:4" ht="138" customHeight="1" thickBot="1">
      <c r="A5" s="1116"/>
      <c r="B5" s="584">
        <v>3</v>
      </c>
      <c r="C5" s="585" t="s">
        <v>818</v>
      </c>
      <c r="D5" s="585" t="s">
        <v>832</v>
      </c>
    </row>
    <row r="6" spans="1:4" ht="150" customHeight="1" thickBot="1">
      <c r="A6" s="1116"/>
      <c r="B6" s="584">
        <v>4</v>
      </c>
      <c r="C6" s="585" t="s">
        <v>775</v>
      </c>
      <c r="D6" s="585" t="s">
        <v>833</v>
      </c>
    </row>
    <row r="7" spans="1:4" ht="228.75" customHeight="1" thickBot="1">
      <c r="A7" s="1116"/>
      <c r="B7" s="584">
        <v>5</v>
      </c>
      <c r="C7" s="585" t="s">
        <v>819</v>
      </c>
      <c r="D7" s="585" t="s">
        <v>829</v>
      </c>
    </row>
    <row r="8" spans="1:4" ht="69.95" customHeight="1" thickBot="1">
      <c r="A8" s="1116"/>
      <c r="B8" s="584">
        <v>6</v>
      </c>
      <c r="C8" s="585" t="s">
        <v>776</v>
      </c>
      <c r="D8" s="585" t="s">
        <v>777</v>
      </c>
    </row>
    <row r="9" spans="1:4" ht="59.25" customHeight="1" thickBot="1">
      <c r="A9" s="1116"/>
      <c r="B9" s="584">
        <v>7</v>
      </c>
      <c r="C9" s="585" t="s">
        <v>820</v>
      </c>
      <c r="D9" s="585" t="s">
        <v>821</v>
      </c>
    </row>
    <row r="10" spans="1:4" ht="56.25" customHeight="1" thickBot="1">
      <c r="A10" s="1116"/>
      <c r="B10" s="584">
        <v>8</v>
      </c>
      <c r="C10" s="585" t="s">
        <v>778</v>
      </c>
      <c r="D10" s="585" t="s">
        <v>779</v>
      </c>
    </row>
    <row r="11" spans="1:4" ht="50.1" customHeight="1" thickBot="1">
      <c r="A11" s="1116"/>
      <c r="B11" s="584">
        <v>9</v>
      </c>
      <c r="C11" s="585" t="s">
        <v>780</v>
      </c>
      <c r="D11" s="585" t="s">
        <v>781</v>
      </c>
    </row>
    <row r="12" spans="1:4" ht="94.5" customHeight="1" thickBot="1">
      <c r="A12" s="1116"/>
      <c r="B12" s="584">
        <v>10</v>
      </c>
      <c r="C12" s="585" t="s">
        <v>782</v>
      </c>
      <c r="D12" s="585" t="s">
        <v>783</v>
      </c>
    </row>
    <row r="13" spans="1:4" ht="69" customHeight="1" thickBot="1">
      <c r="A13" s="1116"/>
      <c r="B13" s="584">
        <v>11</v>
      </c>
      <c r="C13" s="585" t="s">
        <v>784</v>
      </c>
      <c r="D13" s="585" t="s">
        <v>785</v>
      </c>
    </row>
    <row r="14" spans="1:4" ht="50.1" customHeight="1" thickBot="1">
      <c r="A14" s="1116"/>
      <c r="B14" s="584">
        <v>12</v>
      </c>
      <c r="C14" s="585" t="s">
        <v>786</v>
      </c>
      <c r="D14" s="585" t="s">
        <v>787</v>
      </c>
    </row>
    <row r="15" spans="1:4" ht="123.75" customHeight="1" thickBot="1">
      <c r="A15" s="1116"/>
      <c r="B15" s="584">
        <v>13</v>
      </c>
      <c r="C15" s="585" t="s">
        <v>816</v>
      </c>
      <c r="D15" s="585" t="s">
        <v>817</v>
      </c>
    </row>
    <row r="16" spans="1:4" ht="207" customHeight="1" thickBot="1">
      <c r="A16" s="1116"/>
      <c r="B16" s="587">
        <v>14</v>
      </c>
      <c r="C16" s="588" t="s">
        <v>836</v>
      </c>
      <c r="D16" s="588" t="s">
        <v>837</v>
      </c>
    </row>
    <row r="17" spans="1:4" ht="57.75" thickBot="1">
      <c r="A17" s="1116"/>
      <c r="B17" s="587">
        <v>15</v>
      </c>
      <c r="C17" s="588" t="s">
        <v>838</v>
      </c>
      <c r="D17" s="588" t="s">
        <v>846</v>
      </c>
    </row>
    <row r="18" spans="1:4" ht="54" customHeight="1" thickBot="1">
      <c r="A18" s="1113" t="s">
        <v>768</v>
      </c>
      <c r="B18" s="584">
        <v>16</v>
      </c>
      <c r="C18" s="585" t="s">
        <v>788</v>
      </c>
      <c r="D18" s="585" t="s">
        <v>815</v>
      </c>
    </row>
    <row r="19" spans="1:4" ht="54" customHeight="1" thickBot="1">
      <c r="A19" s="1114"/>
      <c r="B19" s="584">
        <v>17</v>
      </c>
      <c r="C19" s="585" t="s">
        <v>789</v>
      </c>
      <c r="D19" s="585" t="s">
        <v>769</v>
      </c>
    </row>
    <row r="20" spans="1:4" ht="54" customHeight="1" thickBot="1">
      <c r="A20" s="1114"/>
      <c r="B20" s="584">
        <v>18</v>
      </c>
      <c r="C20" s="585" t="s">
        <v>790</v>
      </c>
      <c r="D20" s="585" t="s">
        <v>791</v>
      </c>
    </row>
    <row r="21" spans="1:4" ht="55.5" customHeight="1" thickBot="1">
      <c r="A21" s="1114"/>
      <c r="B21" s="584">
        <v>19</v>
      </c>
      <c r="C21" s="585" t="s">
        <v>792</v>
      </c>
      <c r="D21" s="585" t="s">
        <v>828</v>
      </c>
    </row>
    <row r="22" spans="1:4" ht="65.25" customHeight="1" thickBot="1">
      <c r="A22" s="1114"/>
      <c r="B22" s="584">
        <v>20</v>
      </c>
      <c r="C22" s="585" t="s">
        <v>822</v>
      </c>
      <c r="D22" s="585" t="s">
        <v>823</v>
      </c>
    </row>
    <row r="23" spans="1:4" ht="42.75" customHeight="1" thickBot="1">
      <c r="A23" s="1114"/>
      <c r="B23" s="584">
        <v>21</v>
      </c>
      <c r="C23" s="585" t="s">
        <v>824</v>
      </c>
      <c r="D23" s="585" t="s">
        <v>825</v>
      </c>
    </row>
    <row r="24" spans="1:4" ht="87.75" customHeight="1" thickBot="1">
      <c r="A24" s="1114"/>
      <c r="B24" s="584">
        <v>22</v>
      </c>
      <c r="C24" s="585" t="s">
        <v>826</v>
      </c>
      <c r="D24" s="585" t="s">
        <v>827</v>
      </c>
    </row>
    <row r="25" spans="1:4" ht="64.5" customHeight="1" thickBot="1">
      <c r="A25" s="1114"/>
      <c r="B25" s="584">
        <v>23</v>
      </c>
      <c r="C25" s="585" t="s">
        <v>793</v>
      </c>
      <c r="D25" s="585" t="s">
        <v>794</v>
      </c>
    </row>
    <row r="26" spans="1:4" ht="114" customHeight="1" thickBot="1">
      <c r="A26" s="1114"/>
      <c r="B26" s="584">
        <v>24</v>
      </c>
      <c r="C26" s="585" t="s">
        <v>795</v>
      </c>
      <c r="D26" s="585" t="s">
        <v>834</v>
      </c>
    </row>
    <row r="27" spans="1:4" ht="39.950000000000003" customHeight="1" thickBot="1">
      <c r="A27" s="1110" t="s">
        <v>770</v>
      </c>
      <c r="B27" s="584">
        <v>25</v>
      </c>
      <c r="C27" s="585" t="s">
        <v>796</v>
      </c>
      <c r="D27" s="585" t="s">
        <v>771</v>
      </c>
    </row>
    <row r="28" spans="1:4" ht="84" customHeight="1" thickBot="1">
      <c r="A28" s="1111"/>
      <c r="B28" s="584">
        <v>26</v>
      </c>
      <c r="C28" s="585" t="s">
        <v>797</v>
      </c>
      <c r="D28" s="585" t="s">
        <v>830</v>
      </c>
    </row>
    <row r="29" spans="1:4" ht="69.95" customHeight="1" thickBot="1">
      <c r="A29" s="1112"/>
      <c r="B29" s="584">
        <v>27</v>
      </c>
      <c r="C29" s="586" t="s">
        <v>835</v>
      </c>
      <c r="D29" s="586" t="s">
        <v>798</v>
      </c>
    </row>
  </sheetData>
  <mergeCells count="4">
    <mergeCell ref="A1:D1"/>
    <mergeCell ref="A27:A29"/>
    <mergeCell ref="A18:A26"/>
    <mergeCell ref="A3:A17"/>
  </mergeCells>
  <phoneticPr fontId="5"/>
  <printOptions horizontalCentered="1"/>
  <pageMargins left="0.78740157480314965" right="0.78740157480314965" top="0.59055118110236227" bottom="0.59055118110236227" header="0" footer="0"/>
  <pageSetup paperSize="9" scale="65"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2"/>
  <sheetViews>
    <sheetView view="pageBreakPreview" zoomScale="80" zoomScaleNormal="100" zoomScaleSheetLayoutView="80" workbookViewId="0">
      <selection activeCell="B15" sqref="B15"/>
    </sheetView>
  </sheetViews>
  <sheetFormatPr defaultColWidth="9" defaultRowHeight="13.5"/>
  <cols>
    <col min="1" max="1" width="9" style="73"/>
    <col min="2" max="2" width="53.75" style="73" customWidth="1"/>
    <col min="3" max="3" width="10.875" style="73" customWidth="1"/>
    <col min="4" max="4" width="35.125" style="74" customWidth="1"/>
    <col min="5" max="5" width="9" style="74"/>
    <col min="6" max="6" width="40" style="74" customWidth="1"/>
    <col min="7" max="7" width="12.5" style="74" customWidth="1"/>
    <col min="8" max="8" width="15.5" style="74" customWidth="1"/>
    <col min="9" max="11" width="12.5" style="74" customWidth="1"/>
    <col min="12" max="16384" width="9" style="73"/>
  </cols>
  <sheetData>
    <row r="1" spans="2:24">
      <c r="B1" s="272" t="s">
        <v>86</v>
      </c>
      <c r="D1" s="273" t="s">
        <v>87</v>
      </c>
      <c r="F1" s="273" t="s">
        <v>88</v>
      </c>
      <c r="H1" s="413" t="s">
        <v>660</v>
      </c>
      <c r="I1" s="414"/>
      <c r="J1" s="414"/>
      <c r="K1" s="414"/>
      <c r="L1" s="414"/>
      <c r="M1" s="414"/>
      <c r="N1" s="414"/>
      <c r="O1" s="414"/>
      <c r="P1" s="414"/>
      <c r="Q1" s="414"/>
      <c r="R1" s="414"/>
      <c r="S1" s="414"/>
      <c r="T1" s="414"/>
      <c r="U1" s="414"/>
    </row>
    <row r="2" spans="2:24">
      <c r="H2" s="414"/>
      <c r="I2" s="414"/>
      <c r="J2" s="414"/>
      <c r="K2" s="414"/>
      <c r="L2" s="414"/>
      <c r="M2" s="414"/>
      <c r="N2" s="414"/>
      <c r="O2" s="414"/>
      <c r="P2" s="414"/>
      <c r="Q2" s="414"/>
      <c r="R2" s="414"/>
      <c r="S2" s="414"/>
      <c r="T2" s="414"/>
      <c r="U2" s="414"/>
    </row>
    <row r="3" spans="2:24" ht="67.5">
      <c r="B3" s="73" t="s">
        <v>89</v>
      </c>
      <c r="D3" s="74" t="s">
        <v>349</v>
      </c>
      <c r="F3" s="74" t="s">
        <v>90</v>
      </c>
      <c r="H3" s="420" t="s">
        <v>677</v>
      </c>
      <c r="I3" s="420" t="s">
        <v>678</v>
      </c>
      <c r="J3" s="420" t="s">
        <v>679</v>
      </c>
      <c r="K3" s="420" t="s">
        <v>680</v>
      </c>
      <c r="L3" s="420" t="s">
        <v>681</v>
      </c>
      <c r="M3" s="420" t="s">
        <v>682</v>
      </c>
      <c r="N3" s="420" t="s">
        <v>683</v>
      </c>
      <c r="O3" s="420" t="s">
        <v>684</v>
      </c>
      <c r="P3" s="420" t="s">
        <v>685</v>
      </c>
      <c r="Q3" s="420" t="s">
        <v>686</v>
      </c>
      <c r="R3" s="420" t="s">
        <v>687</v>
      </c>
      <c r="S3" s="420" t="s">
        <v>688</v>
      </c>
      <c r="T3" s="420" t="s">
        <v>689</v>
      </c>
      <c r="U3" s="420" t="s">
        <v>690</v>
      </c>
      <c r="V3" s="275"/>
      <c r="W3" s="275"/>
      <c r="X3" s="275"/>
    </row>
    <row r="4" spans="2:24">
      <c r="B4" s="73" t="s">
        <v>91</v>
      </c>
      <c r="D4" s="74" t="s">
        <v>350</v>
      </c>
      <c r="F4" s="74" t="s">
        <v>92</v>
      </c>
      <c r="H4" s="421" t="s">
        <v>661</v>
      </c>
      <c r="I4" s="421" t="s">
        <v>661</v>
      </c>
      <c r="J4" s="421" t="s">
        <v>666</v>
      </c>
      <c r="K4" s="421" t="s">
        <v>671</v>
      </c>
      <c r="L4" s="421" t="s">
        <v>671</v>
      </c>
      <c r="M4" s="421" t="s">
        <v>669</v>
      </c>
      <c r="N4" s="421" t="s">
        <v>671</v>
      </c>
      <c r="O4" s="421" t="s">
        <v>671</v>
      </c>
      <c r="P4" s="421" t="s">
        <v>669</v>
      </c>
      <c r="Q4" s="421" t="s">
        <v>669</v>
      </c>
      <c r="R4" s="421" t="s">
        <v>671</v>
      </c>
      <c r="S4" s="421" t="s">
        <v>672</v>
      </c>
      <c r="T4" s="421" t="s">
        <v>675</v>
      </c>
      <c r="U4" s="421" t="s">
        <v>671</v>
      </c>
      <c r="V4" s="275"/>
      <c r="W4" s="275"/>
      <c r="X4" s="275"/>
    </row>
    <row r="5" spans="2:24">
      <c r="B5" s="73" t="s">
        <v>93</v>
      </c>
      <c r="D5" s="74" t="s">
        <v>351</v>
      </c>
      <c r="F5" s="74" t="s">
        <v>94</v>
      </c>
      <c r="H5" s="421" t="s">
        <v>662</v>
      </c>
      <c r="I5" s="421" t="s">
        <v>662</v>
      </c>
      <c r="J5" s="421" t="s">
        <v>667</v>
      </c>
      <c r="K5" s="421"/>
      <c r="L5" s="421"/>
      <c r="M5" s="421" t="s">
        <v>662</v>
      </c>
      <c r="N5" s="421"/>
      <c r="O5" s="421"/>
      <c r="P5" s="421" t="s">
        <v>670</v>
      </c>
      <c r="Q5" s="421" t="s">
        <v>670</v>
      </c>
      <c r="R5" s="421"/>
      <c r="S5" s="421" t="s">
        <v>673</v>
      </c>
      <c r="T5" s="421" t="s">
        <v>676</v>
      </c>
      <c r="U5" s="421"/>
      <c r="V5" s="275"/>
      <c r="W5" s="275"/>
      <c r="X5" s="275"/>
    </row>
    <row r="6" spans="2:24">
      <c r="B6" s="73" t="s">
        <v>95</v>
      </c>
      <c r="D6" s="74" t="s">
        <v>352</v>
      </c>
      <c r="F6" s="74" t="s">
        <v>96</v>
      </c>
      <c r="H6" s="421" t="s">
        <v>664</v>
      </c>
      <c r="I6" s="421" t="s">
        <v>664</v>
      </c>
      <c r="J6" s="421" t="s">
        <v>668</v>
      </c>
      <c r="K6" s="421"/>
      <c r="L6" s="421"/>
      <c r="M6" s="421"/>
      <c r="N6" s="421"/>
      <c r="O6" s="421"/>
      <c r="P6" s="421"/>
      <c r="Q6" s="421"/>
      <c r="R6" s="421"/>
      <c r="S6" s="421" t="s">
        <v>674</v>
      </c>
      <c r="T6" s="421"/>
      <c r="U6" s="421"/>
      <c r="V6" s="275"/>
      <c r="W6" s="275"/>
      <c r="X6" s="275"/>
    </row>
    <row r="7" spans="2:24">
      <c r="B7" s="73" t="s">
        <v>97</v>
      </c>
      <c r="D7" s="74" t="s">
        <v>353</v>
      </c>
      <c r="F7" s="74" t="s">
        <v>98</v>
      </c>
      <c r="H7" s="421" t="s">
        <v>663</v>
      </c>
      <c r="I7" s="421" t="s">
        <v>663</v>
      </c>
      <c r="J7" s="421"/>
      <c r="K7" s="421"/>
      <c r="L7" s="421"/>
      <c r="M7" s="421"/>
      <c r="N7" s="421"/>
      <c r="O7" s="421"/>
      <c r="P7" s="421"/>
      <c r="Q7" s="421"/>
      <c r="R7" s="421"/>
      <c r="S7" s="421"/>
      <c r="T7" s="421"/>
      <c r="U7" s="421"/>
      <c r="V7" s="275"/>
      <c r="W7" s="275"/>
      <c r="X7" s="275"/>
    </row>
    <row r="8" spans="2:24">
      <c r="B8" s="73" t="s">
        <v>99</v>
      </c>
      <c r="F8" s="74" t="s">
        <v>100</v>
      </c>
      <c r="H8" s="421" t="s">
        <v>665</v>
      </c>
      <c r="I8" s="421"/>
      <c r="J8" s="421"/>
      <c r="K8" s="421"/>
      <c r="L8" s="421"/>
      <c r="M8" s="421"/>
      <c r="N8" s="421"/>
      <c r="O8" s="421"/>
      <c r="P8" s="421"/>
      <c r="Q8" s="421"/>
      <c r="R8" s="421"/>
      <c r="S8" s="421"/>
      <c r="T8" s="421"/>
      <c r="U8" s="421"/>
      <c r="V8" s="275"/>
      <c r="W8" s="275"/>
      <c r="X8" s="275"/>
    </row>
    <row r="9" spans="2:24">
      <c r="B9" s="73" t="s">
        <v>101</v>
      </c>
      <c r="F9" s="74" t="s">
        <v>102</v>
      </c>
      <c r="H9" s="409"/>
      <c r="I9" s="409"/>
      <c r="J9" s="409"/>
      <c r="K9" s="409"/>
      <c r="L9" s="275"/>
      <c r="M9" s="275"/>
      <c r="N9" s="275"/>
      <c r="O9" s="275"/>
      <c r="P9" s="275"/>
      <c r="Q9" s="275"/>
      <c r="R9" s="275"/>
      <c r="S9" s="275"/>
      <c r="T9" s="275"/>
      <c r="U9" s="275"/>
      <c r="V9" s="275"/>
      <c r="W9" s="275"/>
      <c r="X9" s="275"/>
    </row>
    <row r="10" spans="2:24">
      <c r="B10" s="73" t="s">
        <v>103</v>
      </c>
      <c r="F10" s="74" t="s">
        <v>614</v>
      </c>
      <c r="H10" s="174"/>
      <c r="I10" s="174"/>
      <c r="J10" s="174"/>
      <c r="K10" s="174"/>
    </row>
    <row r="11" spans="2:24">
      <c r="B11" s="73" t="s">
        <v>104</v>
      </c>
      <c r="H11" s="409"/>
      <c r="I11" s="174"/>
      <c r="J11" s="174"/>
      <c r="K11" s="174"/>
      <c r="L11" s="174"/>
      <c r="M11" s="174"/>
    </row>
    <row r="12" spans="2:24">
      <c r="B12" s="73" t="s">
        <v>105</v>
      </c>
      <c r="H12" s="174"/>
      <c r="I12" s="174"/>
      <c r="J12" s="174"/>
      <c r="K12" s="174"/>
      <c r="L12" s="174"/>
      <c r="M12" s="174"/>
    </row>
    <row r="13" spans="2:24">
      <c r="B13" s="73" t="s">
        <v>106</v>
      </c>
      <c r="H13" s="407"/>
      <c r="I13" s="410"/>
      <c r="J13" s="411"/>
      <c r="K13" s="411"/>
      <c r="L13" s="411"/>
      <c r="M13" s="411"/>
    </row>
    <row r="14" spans="2:24">
      <c r="B14" s="73" t="s">
        <v>107</v>
      </c>
      <c r="H14" s="407"/>
      <c r="I14" s="412"/>
      <c r="J14" s="408"/>
      <c r="K14" s="408"/>
      <c r="L14" s="408"/>
      <c r="M14" s="408"/>
    </row>
    <row r="15" spans="2:24">
      <c r="B15" s="73" t="s">
        <v>108</v>
      </c>
      <c r="H15" s="407"/>
      <c r="I15" s="412"/>
      <c r="J15" s="408"/>
      <c r="K15" s="408"/>
      <c r="L15" s="408"/>
      <c r="M15" s="408"/>
    </row>
    <row r="16" spans="2:24">
      <c r="B16" s="73" t="s">
        <v>109</v>
      </c>
      <c r="H16" s="407"/>
      <c r="I16" s="412"/>
      <c r="J16" s="408"/>
      <c r="K16" s="408"/>
      <c r="L16" s="408"/>
      <c r="M16" s="408"/>
    </row>
    <row r="17" spans="2:13">
      <c r="H17" s="407"/>
      <c r="I17" s="412"/>
      <c r="J17" s="408"/>
      <c r="K17" s="408"/>
      <c r="L17" s="408"/>
      <c r="M17" s="408"/>
    </row>
    <row r="18" spans="2:13">
      <c r="H18" s="407"/>
      <c r="I18" s="412"/>
      <c r="J18" s="408"/>
      <c r="K18" s="408"/>
      <c r="L18" s="408"/>
      <c r="M18" s="408"/>
    </row>
    <row r="19" spans="2:13">
      <c r="H19" s="407"/>
      <c r="I19" s="412"/>
      <c r="J19" s="408"/>
      <c r="K19" s="408"/>
      <c r="L19" s="408"/>
      <c r="M19" s="408"/>
    </row>
    <row r="20" spans="2:13">
      <c r="H20" s="407"/>
      <c r="I20" s="412"/>
      <c r="J20" s="408"/>
      <c r="K20" s="408"/>
      <c r="L20" s="408"/>
      <c r="M20" s="408"/>
    </row>
    <row r="21" spans="2:13">
      <c r="H21" s="407"/>
      <c r="I21" s="412"/>
      <c r="J21" s="408"/>
      <c r="K21" s="408"/>
      <c r="L21" s="408"/>
      <c r="M21" s="408"/>
    </row>
    <row r="22" spans="2:13">
      <c r="B22" s="272" t="s">
        <v>303</v>
      </c>
      <c r="D22" s="273" t="s">
        <v>467</v>
      </c>
      <c r="F22" s="406"/>
      <c r="H22" s="413" t="s">
        <v>691</v>
      </c>
      <c r="I22" s="414"/>
      <c r="J22" s="414"/>
      <c r="K22" s="414"/>
      <c r="L22" s="414"/>
      <c r="M22" s="414"/>
    </row>
    <row r="23" spans="2:13">
      <c r="H23" s="414"/>
      <c r="I23" s="414"/>
      <c r="J23" s="414"/>
      <c r="K23" s="414"/>
      <c r="L23" s="414"/>
      <c r="M23" s="414"/>
    </row>
    <row r="24" spans="2:13" ht="42">
      <c r="B24" s="174" t="s">
        <v>325</v>
      </c>
      <c r="C24" s="73" t="s">
        <v>305</v>
      </c>
      <c r="D24" s="74" t="s">
        <v>468</v>
      </c>
      <c r="F24" s="406"/>
      <c r="G24" s="406"/>
      <c r="H24" s="415"/>
      <c r="I24" s="416" t="s">
        <v>692</v>
      </c>
      <c r="J24" s="417" t="s">
        <v>693</v>
      </c>
      <c r="K24" s="417" t="s">
        <v>694</v>
      </c>
      <c r="L24" s="417" t="s">
        <v>695</v>
      </c>
      <c r="M24" s="417" t="s">
        <v>696</v>
      </c>
    </row>
    <row r="25" spans="2:13">
      <c r="B25" s="174" t="s">
        <v>326</v>
      </c>
      <c r="C25" s="73" t="s">
        <v>309</v>
      </c>
      <c r="D25" s="74" t="s">
        <v>469</v>
      </c>
      <c r="F25" s="406"/>
      <c r="G25" s="406"/>
      <c r="H25" s="415" t="s">
        <v>697</v>
      </c>
      <c r="I25" s="418" t="s">
        <v>698</v>
      </c>
      <c r="J25" s="419">
        <v>0.5</v>
      </c>
      <c r="K25" s="419" t="s">
        <v>699</v>
      </c>
      <c r="L25" s="419">
        <v>0.5</v>
      </c>
      <c r="M25" s="419">
        <v>1</v>
      </c>
    </row>
    <row r="26" spans="2:13">
      <c r="B26" s="174" t="s">
        <v>327</v>
      </c>
      <c r="C26" s="73" t="s">
        <v>310</v>
      </c>
      <c r="D26" s="74" t="s">
        <v>470</v>
      </c>
      <c r="F26" s="406"/>
      <c r="G26" s="406"/>
      <c r="H26" s="415" t="s">
        <v>700</v>
      </c>
      <c r="I26" s="418" t="s">
        <v>698</v>
      </c>
      <c r="J26" s="419">
        <v>0.75</v>
      </c>
      <c r="K26" s="419" t="s">
        <v>701</v>
      </c>
      <c r="L26" s="419">
        <v>0.5</v>
      </c>
      <c r="M26" s="419">
        <v>0.66666666666666663</v>
      </c>
    </row>
    <row r="27" spans="2:13">
      <c r="B27" s="174" t="s">
        <v>318</v>
      </c>
      <c r="C27" s="73" t="s">
        <v>319</v>
      </c>
      <c r="D27" s="74" t="s">
        <v>471</v>
      </c>
      <c r="F27" s="406"/>
      <c r="G27" s="406"/>
      <c r="H27" s="415" t="s">
        <v>702</v>
      </c>
      <c r="I27" s="418" t="s">
        <v>698</v>
      </c>
      <c r="J27" s="419">
        <v>0.33333333333333331</v>
      </c>
      <c r="K27" s="419" t="s">
        <v>701</v>
      </c>
      <c r="L27" s="419">
        <v>0.33333333333333331</v>
      </c>
      <c r="M27" s="419">
        <v>1</v>
      </c>
    </row>
    <row r="28" spans="2:13">
      <c r="B28" s="73" t="s">
        <v>328</v>
      </c>
      <c r="C28" s="73" t="s">
        <v>304</v>
      </c>
      <c r="D28" s="74" t="s">
        <v>472</v>
      </c>
      <c r="F28" s="406"/>
      <c r="G28" s="406"/>
      <c r="H28" s="415" t="s">
        <v>703</v>
      </c>
      <c r="I28" s="418" t="s">
        <v>704</v>
      </c>
      <c r="J28" s="419" t="s">
        <v>705</v>
      </c>
      <c r="K28" s="419" t="s">
        <v>701</v>
      </c>
      <c r="L28" s="419">
        <v>0.5</v>
      </c>
      <c r="M28" s="419">
        <v>0.5</v>
      </c>
    </row>
    <row r="29" spans="2:13">
      <c r="B29" s="174" t="s">
        <v>320</v>
      </c>
      <c r="C29" s="73" t="s">
        <v>306</v>
      </c>
      <c r="D29" s="74" t="s">
        <v>473</v>
      </c>
      <c r="F29" s="406"/>
      <c r="G29" s="406"/>
      <c r="H29" s="415" t="s">
        <v>706</v>
      </c>
      <c r="I29" s="418" t="s">
        <v>704</v>
      </c>
      <c r="J29" s="419" t="s">
        <v>705</v>
      </c>
      <c r="K29" s="419" t="s">
        <v>701</v>
      </c>
      <c r="L29" s="419">
        <v>0.5</v>
      </c>
      <c r="M29" s="419">
        <v>0.5</v>
      </c>
    </row>
    <row r="30" spans="2:13">
      <c r="B30" s="174" t="s">
        <v>321</v>
      </c>
      <c r="C30" s="73" t="s">
        <v>307</v>
      </c>
      <c r="D30" s="74" t="s">
        <v>474</v>
      </c>
      <c r="F30" s="406"/>
      <c r="G30" s="406"/>
      <c r="H30" s="415" t="s">
        <v>707</v>
      </c>
      <c r="I30" s="418" t="s">
        <v>708</v>
      </c>
      <c r="J30" s="419" t="s">
        <v>705</v>
      </c>
      <c r="K30" s="419" t="s">
        <v>701</v>
      </c>
      <c r="L30" s="419">
        <v>0.5</v>
      </c>
      <c r="M30" s="419">
        <v>0.5</v>
      </c>
    </row>
    <row r="31" spans="2:13">
      <c r="B31" s="174" t="s">
        <v>322</v>
      </c>
      <c r="C31" s="73" t="s">
        <v>308</v>
      </c>
      <c r="D31" s="74" t="s">
        <v>475</v>
      </c>
      <c r="F31" s="406"/>
      <c r="G31" s="406"/>
      <c r="H31" s="415" t="s">
        <v>709</v>
      </c>
      <c r="I31" s="418" t="s">
        <v>710</v>
      </c>
      <c r="J31" s="419">
        <v>0.66666666666666663</v>
      </c>
      <c r="K31" s="419" t="s">
        <v>701</v>
      </c>
      <c r="L31" s="419">
        <v>0.33333333333333331</v>
      </c>
      <c r="M31" s="419">
        <v>0.5</v>
      </c>
    </row>
    <row r="32" spans="2:13">
      <c r="B32" s="174" t="s">
        <v>323</v>
      </c>
      <c r="C32" s="73" t="s">
        <v>311</v>
      </c>
      <c r="D32" s="74" t="s">
        <v>476</v>
      </c>
      <c r="F32" s="406"/>
      <c r="G32" s="406"/>
      <c r="H32" s="415" t="s">
        <v>711</v>
      </c>
      <c r="I32" s="418" t="s">
        <v>712</v>
      </c>
      <c r="J32" s="419">
        <v>0.66666666666666663</v>
      </c>
      <c r="K32" s="419" t="s">
        <v>701</v>
      </c>
      <c r="L32" s="419">
        <v>0.33333333333333331</v>
      </c>
      <c r="M32" s="419">
        <v>0.5</v>
      </c>
    </row>
    <row r="33" spans="1:13">
      <c r="B33" s="73" t="s">
        <v>324</v>
      </c>
      <c r="D33" s="74" t="s">
        <v>477</v>
      </c>
      <c r="F33" s="406"/>
      <c r="G33" s="406"/>
      <c r="H33" s="415" t="s">
        <v>713</v>
      </c>
      <c r="I33" s="418" t="s">
        <v>698</v>
      </c>
      <c r="J33" s="419">
        <v>0.5</v>
      </c>
      <c r="K33" s="419" t="s">
        <v>701</v>
      </c>
      <c r="L33" s="419">
        <v>0.5</v>
      </c>
      <c r="M33" s="419">
        <v>1</v>
      </c>
    </row>
    <row r="34" spans="1:13">
      <c r="D34" s="74" t="s">
        <v>478</v>
      </c>
      <c r="F34" s="406"/>
      <c r="G34" s="406"/>
      <c r="H34" s="415" t="s">
        <v>714</v>
      </c>
      <c r="I34" s="418" t="s">
        <v>698</v>
      </c>
      <c r="J34" s="419">
        <v>0.5</v>
      </c>
      <c r="K34" s="419" t="s">
        <v>701</v>
      </c>
      <c r="L34" s="419">
        <v>0.5</v>
      </c>
      <c r="M34" s="419">
        <v>1</v>
      </c>
    </row>
    <row r="35" spans="1:13">
      <c r="D35" s="74" t="s">
        <v>479</v>
      </c>
      <c r="F35" s="406"/>
      <c r="G35" s="406"/>
      <c r="H35" s="415" t="s">
        <v>715</v>
      </c>
      <c r="I35" s="418" t="s">
        <v>698</v>
      </c>
      <c r="J35" s="419">
        <v>0.5</v>
      </c>
      <c r="K35" s="419" t="s">
        <v>701</v>
      </c>
      <c r="L35" s="419">
        <v>0.5</v>
      </c>
      <c r="M35" s="419">
        <v>1</v>
      </c>
    </row>
    <row r="36" spans="1:13">
      <c r="D36" s="74" t="s">
        <v>480</v>
      </c>
      <c r="F36" s="406"/>
      <c r="G36" s="406"/>
      <c r="H36" s="415" t="s">
        <v>716</v>
      </c>
      <c r="I36" s="418" t="s">
        <v>717</v>
      </c>
      <c r="J36" s="419" t="s">
        <v>718</v>
      </c>
      <c r="K36" s="419" t="s">
        <v>719</v>
      </c>
      <c r="L36" s="419" t="s">
        <v>718</v>
      </c>
      <c r="M36" s="419">
        <v>1</v>
      </c>
    </row>
    <row r="37" spans="1:13">
      <c r="D37" s="74" t="s">
        <v>481</v>
      </c>
      <c r="F37" s="406"/>
      <c r="G37" s="406"/>
      <c r="H37" s="415" t="s">
        <v>720</v>
      </c>
      <c r="I37" s="418" t="s">
        <v>698</v>
      </c>
      <c r="J37" s="419">
        <v>0.5</v>
      </c>
      <c r="K37" s="419" t="s">
        <v>701</v>
      </c>
      <c r="L37" s="419">
        <v>0.5</v>
      </c>
      <c r="M37" s="419">
        <v>1</v>
      </c>
    </row>
    <row r="38" spans="1:13">
      <c r="D38" s="74" t="s">
        <v>482</v>
      </c>
      <c r="F38" s="406"/>
      <c r="G38" s="406"/>
      <c r="H38" s="415" t="s">
        <v>721</v>
      </c>
      <c r="I38" s="418" t="s">
        <v>698</v>
      </c>
      <c r="J38" s="419">
        <v>0.33333333333333331</v>
      </c>
      <c r="K38" s="419" t="s">
        <v>701</v>
      </c>
      <c r="L38" s="419">
        <v>0.33333333333333331</v>
      </c>
      <c r="M38" s="419">
        <v>1</v>
      </c>
    </row>
    <row r="39" spans="1:13">
      <c r="D39" s="74" t="s">
        <v>483</v>
      </c>
      <c r="H39" s="174"/>
      <c r="I39" s="174"/>
      <c r="J39" s="174"/>
      <c r="K39" s="174"/>
    </row>
    <row r="40" spans="1:13">
      <c r="D40" s="74" t="s">
        <v>484</v>
      </c>
      <c r="H40" s="174"/>
      <c r="I40" s="174"/>
      <c r="J40" s="174"/>
      <c r="K40" s="174"/>
    </row>
    <row r="41" spans="1:13">
      <c r="D41" s="74" t="s">
        <v>485</v>
      </c>
      <c r="H41" s="174"/>
      <c r="I41" s="174"/>
      <c r="J41" s="174"/>
      <c r="K41" s="174"/>
    </row>
    <row r="42" spans="1:13">
      <c r="D42" s="74" t="s">
        <v>486</v>
      </c>
      <c r="H42" s="174"/>
      <c r="I42" s="174"/>
      <c r="J42" s="174"/>
      <c r="K42" s="174"/>
    </row>
    <row r="43" spans="1:13">
      <c r="D43" s="74" t="s">
        <v>487</v>
      </c>
      <c r="H43" s="174"/>
      <c r="I43" s="174"/>
      <c r="J43" s="174"/>
      <c r="K43" s="174"/>
    </row>
    <row r="44" spans="1:13">
      <c r="D44" s="74" t="s">
        <v>488</v>
      </c>
      <c r="H44" s="174"/>
      <c r="I44" s="174"/>
      <c r="J44" s="174"/>
      <c r="K44" s="174"/>
    </row>
    <row r="45" spans="1:13">
      <c r="D45" s="74" t="s">
        <v>489</v>
      </c>
      <c r="H45" s="174"/>
      <c r="I45" s="174"/>
      <c r="J45" s="174"/>
      <c r="K45" s="174"/>
    </row>
    <row r="46" spans="1:13">
      <c r="H46" s="174"/>
      <c r="I46" s="174"/>
      <c r="J46" s="174"/>
      <c r="K46" s="174"/>
    </row>
    <row r="47" spans="1:13">
      <c r="A47" s="73">
        <v>9</v>
      </c>
      <c r="B47" s="272" t="s">
        <v>518</v>
      </c>
      <c r="H47" s="174"/>
      <c r="I47" s="174"/>
      <c r="J47" s="174"/>
      <c r="K47" s="174"/>
    </row>
    <row r="48" spans="1:13">
      <c r="B48" s="275"/>
      <c r="H48" s="174"/>
      <c r="I48" s="174"/>
      <c r="J48" s="174"/>
      <c r="K48" s="174"/>
    </row>
    <row r="49" spans="1:11" ht="27">
      <c r="B49" s="274" t="s">
        <v>537</v>
      </c>
      <c r="H49" s="174"/>
      <c r="I49" s="174"/>
      <c r="J49" s="174"/>
      <c r="K49" s="174"/>
    </row>
    <row r="50" spans="1:11">
      <c r="B50" s="274" t="s">
        <v>538</v>
      </c>
      <c r="H50" s="174"/>
      <c r="I50" s="174"/>
      <c r="J50" s="174"/>
      <c r="K50" s="174"/>
    </row>
    <row r="51" spans="1:11">
      <c r="B51" s="274" t="s">
        <v>519</v>
      </c>
      <c r="H51" s="174"/>
      <c r="I51" s="174"/>
      <c r="J51" s="174"/>
      <c r="K51" s="174"/>
    </row>
    <row r="52" spans="1:11">
      <c r="B52" s="274" t="s">
        <v>520</v>
      </c>
      <c r="H52" s="174"/>
      <c r="I52" s="174"/>
      <c r="J52" s="174"/>
      <c r="K52" s="174"/>
    </row>
    <row r="53" spans="1:11">
      <c r="B53" s="274" t="s">
        <v>521</v>
      </c>
      <c r="H53" s="174"/>
      <c r="I53" s="174"/>
      <c r="J53" s="174"/>
      <c r="K53" s="174"/>
    </row>
    <row r="54" spans="1:11">
      <c r="B54" s="274" t="s">
        <v>522</v>
      </c>
      <c r="H54" s="174"/>
      <c r="I54" s="174"/>
      <c r="J54" s="174"/>
      <c r="K54" s="174"/>
    </row>
    <row r="55" spans="1:11">
      <c r="B55" s="274"/>
      <c r="H55" s="174"/>
      <c r="I55" s="174"/>
      <c r="J55" s="174"/>
      <c r="K55" s="174"/>
    </row>
    <row r="56" spans="1:11">
      <c r="B56" s="274"/>
      <c r="H56" s="174"/>
      <c r="I56" s="174"/>
      <c r="J56" s="174"/>
      <c r="K56" s="174"/>
    </row>
    <row r="57" spans="1:11">
      <c r="H57" s="174"/>
      <c r="I57" s="174"/>
      <c r="J57" s="174"/>
      <c r="K57" s="174"/>
    </row>
    <row r="58" spans="1:11">
      <c r="A58" s="73">
        <v>12</v>
      </c>
      <c r="B58" s="272" t="s">
        <v>599</v>
      </c>
      <c r="H58" s="174"/>
      <c r="I58" s="174"/>
      <c r="J58" s="174"/>
      <c r="K58" s="174"/>
    </row>
    <row r="59" spans="1:11">
      <c r="B59" s="73" t="s">
        <v>600</v>
      </c>
      <c r="H59" s="174"/>
      <c r="I59" s="174"/>
      <c r="J59" s="174"/>
      <c r="K59" s="174"/>
    </row>
    <row r="60" spans="1:11">
      <c r="B60" s="73" t="s">
        <v>601</v>
      </c>
      <c r="H60" s="174"/>
      <c r="I60" s="174"/>
      <c r="J60" s="174"/>
      <c r="K60" s="174"/>
    </row>
    <row r="61" spans="1:11">
      <c r="B61" s="73" t="s">
        <v>840</v>
      </c>
      <c r="H61" s="174"/>
      <c r="I61" s="174"/>
      <c r="J61" s="174"/>
      <c r="K61" s="174"/>
    </row>
    <row r="62" spans="1:11">
      <c r="B62" s="73" t="s">
        <v>843</v>
      </c>
      <c r="H62" s="174"/>
      <c r="I62" s="174"/>
      <c r="J62" s="174"/>
      <c r="K62" s="174"/>
    </row>
    <row r="63" spans="1:11">
      <c r="H63" s="174"/>
      <c r="I63" s="174"/>
      <c r="J63" s="174"/>
      <c r="K63" s="174"/>
    </row>
    <row r="64" spans="1:11">
      <c r="C64" s="327"/>
      <c r="H64" s="174"/>
      <c r="I64" s="174"/>
      <c r="J64" s="174"/>
      <c r="K64" s="174"/>
    </row>
    <row r="65" spans="3:11">
      <c r="C65" s="327"/>
      <c r="H65" s="174"/>
      <c r="I65" s="174"/>
      <c r="J65" s="174"/>
      <c r="K65" s="174"/>
    </row>
    <row r="66" spans="3:11">
      <c r="H66" s="174"/>
      <c r="I66" s="174"/>
      <c r="J66" s="174"/>
      <c r="K66" s="174"/>
    </row>
    <row r="67" spans="3:11">
      <c r="H67" s="174"/>
      <c r="I67" s="174"/>
      <c r="J67" s="174"/>
      <c r="K67" s="174"/>
    </row>
    <row r="68" spans="3:11">
      <c r="H68" s="174"/>
      <c r="I68" s="174"/>
      <c r="J68" s="174"/>
      <c r="K68" s="174"/>
    </row>
    <row r="69" spans="3:11">
      <c r="H69" s="174"/>
      <c r="I69" s="174"/>
      <c r="J69" s="174"/>
      <c r="K69" s="174"/>
    </row>
    <row r="70" spans="3:11">
      <c r="H70" s="174"/>
      <c r="I70" s="174"/>
      <c r="J70" s="174"/>
      <c r="K70" s="174"/>
    </row>
    <row r="71" spans="3:11">
      <c r="H71" s="174"/>
      <c r="I71" s="174"/>
      <c r="J71" s="174"/>
      <c r="K71" s="174"/>
    </row>
    <row r="72" spans="3:11">
      <c r="H72" s="174"/>
      <c r="I72" s="174"/>
      <c r="J72" s="174"/>
      <c r="K72" s="174"/>
    </row>
  </sheetData>
  <phoneticPr fontId="5"/>
  <pageMargins left="0.70866141732283472" right="0.70866141732283472" top="0.74803149606299213" bottom="0.74803149606299213" header="0.31496062992125984" footer="0.31496062992125984"/>
  <pageSetup paperSize="9" scale="57" orientation="portrait" blackAndWhite="1"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3"/>
  <sheetViews>
    <sheetView view="pageBreakPreview" zoomScale="90" zoomScaleNormal="100" zoomScaleSheetLayoutView="90" workbookViewId="0">
      <selection activeCell="N16" sqref="N16"/>
    </sheetView>
  </sheetViews>
  <sheetFormatPr defaultColWidth="9" defaultRowHeight="12"/>
  <cols>
    <col min="1" max="1" width="11.25" style="167" customWidth="1"/>
    <col min="2" max="18" width="10" style="167" customWidth="1"/>
    <col min="19" max="16384" width="9" style="167"/>
  </cols>
  <sheetData>
    <row r="1" spans="1:11">
      <c r="A1" s="167" t="s">
        <v>269</v>
      </c>
    </row>
    <row r="2" spans="1:11" ht="18" customHeight="1">
      <c r="A2" s="737" t="s">
        <v>285</v>
      </c>
      <c r="B2" s="737"/>
      <c r="C2" s="737"/>
      <c r="D2" s="737"/>
      <c r="E2" s="737"/>
      <c r="F2" s="737"/>
      <c r="G2" s="737"/>
      <c r="H2" s="737"/>
      <c r="I2" s="737"/>
      <c r="J2" s="737"/>
      <c r="K2" s="737"/>
    </row>
    <row r="5" spans="1:11" ht="18.75" customHeight="1">
      <c r="A5" s="169" t="s">
        <v>86</v>
      </c>
      <c r="B5" s="734" t="s">
        <v>270</v>
      </c>
      <c r="C5" s="734"/>
      <c r="D5" s="734"/>
      <c r="E5" s="734"/>
      <c r="F5" s="734"/>
    </row>
    <row r="6" spans="1:11" ht="12" customHeight="1">
      <c r="A6" s="176"/>
      <c r="B6" s="177"/>
      <c r="C6" s="177"/>
      <c r="D6" s="177"/>
      <c r="E6" s="177"/>
      <c r="F6" s="177"/>
    </row>
    <row r="8" spans="1:11">
      <c r="A8" s="734" t="s">
        <v>271</v>
      </c>
      <c r="B8" s="734"/>
      <c r="C8" s="734"/>
      <c r="D8" s="734" t="s">
        <v>312</v>
      </c>
      <c r="E8" s="734"/>
      <c r="F8" s="734"/>
      <c r="G8" s="734" t="s">
        <v>272</v>
      </c>
      <c r="H8" s="734"/>
      <c r="I8" s="734"/>
      <c r="J8" s="734"/>
      <c r="K8" s="734"/>
    </row>
    <row r="9" spans="1:11" ht="18.75" customHeight="1">
      <c r="A9" s="739"/>
      <c r="B9" s="739"/>
      <c r="C9" s="739"/>
      <c r="D9" s="739"/>
      <c r="E9" s="739"/>
      <c r="F9" s="739"/>
      <c r="G9" s="739"/>
      <c r="H9" s="739"/>
      <c r="I9" s="739"/>
      <c r="J9" s="739"/>
      <c r="K9" s="739"/>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38" t="s">
        <v>273</v>
      </c>
      <c r="B14" s="728" t="s">
        <v>286</v>
      </c>
      <c r="C14" s="728"/>
      <c r="D14" s="728"/>
      <c r="E14" s="728"/>
      <c r="F14" s="728"/>
      <c r="G14" s="728" t="s">
        <v>287</v>
      </c>
      <c r="H14" s="728"/>
      <c r="I14" s="728"/>
      <c r="J14" s="728"/>
      <c r="K14" s="728"/>
    </row>
    <row r="15" spans="1:11" ht="18.75" customHeight="1">
      <c r="A15" s="729"/>
      <c r="B15" s="329" t="s">
        <v>619</v>
      </c>
      <c r="C15" s="347" t="s">
        <v>620</v>
      </c>
      <c r="D15" s="330" t="s">
        <v>621</v>
      </c>
      <c r="E15" s="330" t="s">
        <v>622</v>
      </c>
      <c r="F15" s="348" t="s">
        <v>623</v>
      </c>
      <c r="G15" s="345" t="s">
        <v>619</v>
      </c>
      <c r="H15" s="347" t="s">
        <v>620</v>
      </c>
      <c r="I15" s="346" t="s">
        <v>621</v>
      </c>
      <c r="J15" s="346" t="s">
        <v>622</v>
      </c>
      <c r="K15" s="348" t="s">
        <v>620</v>
      </c>
    </row>
    <row r="16" spans="1:11" ht="18.75" customHeight="1">
      <c r="A16" s="169" t="s">
        <v>302</v>
      </c>
      <c r="B16" s="711"/>
      <c r="C16" s="711"/>
      <c r="D16" s="711"/>
      <c r="E16" s="711"/>
      <c r="F16" s="711"/>
      <c r="G16" s="671"/>
      <c r="H16" s="672"/>
      <c r="I16" s="672"/>
      <c r="J16" s="672"/>
      <c r="K16" s="673"/>
    </row>
    <row r="17" spans="1:11">
      <c r="A17" s="728" t="s">
        <v>383</v>
      </c>
      <c r="B17" s="728" t="s">
        <v>283</v>
      </c>
      <c r="C17" s="728"/>
      <c r="D17" s="728"/>
      <c r="E17" s="728"/>
      <c r="F17" s="728"/>
      <c r="G17" s="728" t="s">
        <v>284</v>
      </c>
      <c r="H17" s="728"/>
      <c r="I17" s="728"/>
      <c r="J17" s="728"/>
      <c r="K17" s="728"/>
    </row>
    <row r="18" spans="1:11" ht="18.75" customHeight="1">
      <c r="A18" s="728"/>
      <c r="B18" s="711"/>
      <c r="C18" s="711"/>
      <c r="D18" s="712" t="s">
        <v>314</v>
      </c>
      <c r="E18" s="713"/>
      <c r="F18" s="349"/>
      <c r="G18" s="711"/>
      <c r="H18" s="711"/>
      <c r="I18" s="712" t="s">
        <v>314</v>
      </c>
      <c r="J18" s="713"/>
      <c r="K18" s="349"/>
    </row>
    <row r="19" spans="1:11">
      <c r="A19" s="705" t="s">
        <v>292</v>
      </c>
      <c r="B19" s="728" t="s">
        <v>290</v>
      </c>
      <c r="C19" s="728"/>
      <c r="D19" s="728"/>
      <c r="E19" s="728"/>
      <c r="F19" s="728"/>
      <c r="G19" s="728" t="s">
        <v>291</v>
      </c>
      <c r="H19" s="728"/>
      <c r="I19" s="728"/>
      <c r="J19" s="728"/>
      <c r="K19" s="728"/>
    </row>
    <row r="20" spans="1:11" ht="18.75" customHeight="1">
      <c r="A20" s="729"/>
      <c r="B20" s="711"/>
      <c r="C20" s="711"/>
      <c r="D20" s="711"/>
      <c r="E20" s="711"/>
      <c r="F20" s="711"/>
      <c r="G20" s="711"/>
      <c r="H20" s="711"/>
      <c r="I20" s="711"/>
      <c r="J20" s="711"/>
      <c r="K20" s="711"/>
    </row>
    <row r="21" spans="1:11" ht="12" customHeight="1">
      <c r="A21" s="727" t="s">
        <v>293</v>
      </c>
      <c r="B21" s="169" t="s">
        <v>294</v>
      </c>
      <c r="C21" s="734" t="s">
        <v>295</v>
      </c>
      <c r="D21" s="734"/>
      <c r="E21" s="734"/>
      <c r="F21" s="734"/>
      <c r="G21" s="734"/>
      <c r="H21" s="734"/>
      <c r="I21" s="734"/>
      <c r="J21" s="734"/>
      <c r="K21" s="734"/>
    </row>
    <row r="22" spans="1:11">
      <c r="A22" s="727"/>
      <c r="B22" s="711"/>
      <c r="C22" s="169" t="s">
        <v>296</v>
      </c>
      <c r="D22" s="169" t="s">
        <v>297</v>
      </c>
      <c r="E22" s="169" t="s">
        <v>298</v>
      </c>
      <c r="F22" s="735" t="s">
        <v>291</v>
      </c>
      <c r="G22" s="736"/>
      <c r="H22" s="728" t="s">
        <v>299</v>
      </c>
      <c r="I22" s="728"/>
      <c r="J22" s="728"/>
      <c r="K22" s="728"/>
    </row>
    <row r="23" spans="1:11" ht="18.75" customHeight="1">
      <c r="A23" s="727"/>
      <c r="B23" s="711"/>
      <c r="C23" s="350"/>
      <c r="D23" s="351"/>
      <c r="E23" s="352"/>
      <c r="F23" s="674"/>
      <c r="G23" s="674"/>
      <c r="H23" s="173" t="s">
        <v>300</v>
      </c>
      <c r="I23" s="353"/>
      <c r="J23" s="173" t="s">
        <v>301</v>
      </c>
      <c r="K23" s="354"/>
    </row>
    <row r="24" spans="1:11" ht="18.75" customHeight="1">
      <c r="A24" s="727"/>
      <c r="B24" s="711"/>
      <c r="C24" s="350"/>
      <c r="D24" s="351"/>
      <c r="E24" s="352"/>
      <c r="F24" s="674"/>
      <c r="G24" s="674"/>
      <c r="H24" s="173" t="s">
        <v>300</v>
      </c>
      <c r="I24" s="353"/>
      <c r="J24" s="173" t="s">
        <v>301</v>
      </c>
      <c r="K24" s="354"/>
    </row>
    <row r="27" spans="1:11">
      <c r="A27" s="167" t="s">
        <v>316</v>
      </c>
    </row>
    <row r="28" spans="1:11" ht="3.75" customHeight="1"/>
    <row r="29" spans="1:11">
      <c r="A29" s="716" t="s">
        <v>63</v>
      </c>
      <c r="B29" s="731" t="s">
        <v>362</v>
      </c>
      <c r="C29" s="732"/>
      <c r="D29" s="732"/>
      <c r="E29" s="732"/>
      <c r="F29" s="732"/>
      <c r="G29" s="733"/>
      <c r="H29" s="731" t="s">
        <v>363</v>
      </c>
      <c r="I29" s="733"/>
      <c r="J29" s="730" t="s">
        <v>639</v>
      </c>
      <c r="K29" s="716" t="s">
        <v>282</v>
      </c>
    </row>
    <row r="30" spans="1:11" ht="24">
      <c r="A30" s="717"/>
      <c r="B30" s="168" t="s">
        <v>274</v>
      </c>
      <c r="C30" s="168" t="s">
        <v>275</v>
      </c>
      <c r="D30" s="168" t="s">
        <v>277</v>
      </c>
      <c r="E30" s="168" t="s">
        <v>278</v>
      </c>
      <c r="F30" s="168" t="s">
        <v>276</v>
      </c>
      <c r="G30" s="168" t="s">
        <v>279</v>
      </c>
      <c r="H30" s="172" t="s">
        <v>289</v>
      </c>
      <c r="I30" s="170" t="s">
        <v>280</v>
      </c>
      <c r="J30" s="717"/>
      <c r="K30" s="717"/>
    </row>
    <row r="31" spans="1:11" ht="18.75" customHeight="1">
      <c r="A31" s="169" t="s">
        <v>637</v>
      </c>
      <c r="B31" s="351"/>
      <c r="C31" s="351"/>
      <c r="D31" s="351"/>
      <c r="E31" s="351"/>
      <c r="F31" s="351"/>
      <c r="G31" s="351"/>
      <c r="H31" s="351"/>
      <c r="I31" s="351"/>
      <c r="J31" s="351"/>
      <c r="K31" s="178" t="str">
        <f>IF(SUM(B31:J31)=0,"",SUM(B31:J31))</f>
        <v/>
      </c>
    </row>
    <row r="32" spans="1:11" ht="15" customHeight="1">
      <c r="A32" s="728" t="s">
        <v>638</v>
      </c>
      <c r="B32" s="454"/>
      <c r="C32" s="454"/>
      <c r="D32" s="454"/>
      <c r="E32" s="454"/>
      <c r="F32" s="454"/>
      <c r="G32" s="454"/>
      <c r="H32" s="454"/>
      <c r="I32" s="454"/>
      <c r="J32" s="454"/>
      <c r="K32" s="179" t="str">
        <f t="shared" ref="K32:K33" si="0">IF(SUM(B32:J32)=0,"",SUM(B32:J32))</f>
        <v/>
      </c>
    </row>
    <row r="33" spans="1:11" ht="15" customHeight="1">
      <c r="A33" s="728"/>
      <c r="B33" s="356"/>
      <c r="C33" s="356"/>
      <c r="D33" s="356"/>
      <c r="E33" s="356"/>
      <c r="F33" s="356"/>
      <c r="G33" s="356"/>
      <c r="H33" s="356"/>
      <c r="I33" s="356"/>
      <c r="J33" s="356"/>
      <c r="K33" s="180" t="str">
        <f t="shared" si="0"/>
        <v/>
      </c>
    </row>
    <row r="34" spans="1:11" ht="12" customHeight="1">
      <c r="A34" s="176"/>
      <c r="B34" s="183"/>
      <c r="C34" s="183"/>
      <c r="D34" s="183"/>
      <c r="E34" s="183"/>
      <c r="F34" s="183"/>
      <c r="G34" s="183"/>
      <c r="H34" s="183"/>
      <c r="I34" s="183"/>
      <c r="J34" s="183"/>
      <c r="K34" s="183"/>
    </row>
    <row r="36" spans="1:11">
      <c r="A36" s="167" t="s">
        <v>317</v>
      </c>
    </row>
    <row r="37" spans="1:11" ht="3.75" customHeight="1"/>
    <row r="38" spans="1:11" ht="18.75" customHeight="1">
      <c r="A38" s="718"/>
      <c r="B38" s="719"/>
      <c r="C38" s="719"/>
      <c r="D38" s="719"/>
      <c r="E38" s="719"/>
      <c r="F38" s="719"/>
      <c r="G38" s="719"/>
      <c r="H38" s="719"/>
      <c r="I38" s="719"/>
      <c r="J38" s="719"/>
      <c r="K38" s="720"/>
    </row>
    <row r="39" spans="1:11" ht="18.75" customHeight="1">
      <c r="A39" s="721"/>
      <c r="B39" s="722"/>
      <c r="C39" s="722"/>
      <c r="D39" s="722"/>
      <c r="E39" s="722"/>
      <c r="F39" s="722"/>
      <c r="G39" s="722"/>
      <c r="H39" s="722"/>
      <c r="I39" s="722"/>
      <c r="J39" s="722"/>
      <c r="K39" s="723"/>
    </row>
    <row r="40" spans="1:11" ht="18.75" customHeight="1">
      <c r="A40" s="721"/>
      <c r="B40" s="722"/>
      <c r="C40" s="722"/>
      <c r="D40" s="722"/>
      <c r="E40" s="722"/>
      <c r="F40" s="722"/>
      <c r="G40" s="722"/>
      <c r="H40" s="722"/>
      <c r="I40" s="722"/>
      <c r="J40" s="722"/>
      <c r="K40" s="723"/>
    </row>
    <row r="41" spans="1:11" ht="18.75" customHeight="1">
      <c r="A41" s="724"/>
      <c r="B41" s="725"/>
      <c r="C41" s="725"/>
      <c r="D41" s="725"/>
      <c r="E41" s="725"/>
      <c r="F41" s="725"/>
      <c r="G41" s="725"/>
      <c r="H41" s="725"/>
      <c r="I41" s="725"/>
      <c r="J41" s="725"/>
      <c r="K41" s="726"/>
    </row>
    <row r="44" spans="1:11">
      <c r="A44" s="167" t="s">
        <v>329</v>
      </c>
    </row>
    <row r="45" spans="1:11" ht="3.75" customHeight="1"/>
    <row r="46" spans="1:11" ht="18.75" customHeight="1">
      <c r="A46" s="714" t="s">
        <v>313</v>
      </c>
      <c r="B46" s="715"/>
      <c r="C46" s="708"/>
      <c r="D46" s="709"/>
      <c r="E46" s="709"/>
      <c r="F46" s="709"/>
      <c r="G46" s="709"/>
      <c r="H46" s="710"/>
      <c r="I46" s="175"/>
      <c r="J46" s="175"/>
      <c r="K46" s="175"/>
    </row>
    <row r="47" spans="1:11" ht="18.75" customHeight="1">
      <c r="A47" s="692" t="s">
        <v>346</v>
      </c>
      <c r="B47" s="693"/>
      <c r="C47" s="689"/>
      <c r="D47" s="690"/>
      <c r="E47" s="690"/>
      <c r="F47" s="690"/>
      <c r="G47" s="690"/>
      <c r="H47" s="691"/>
      <c r="I47" s="196"/>
      <c r="J47" s="196"/>
      <c r="K47" s="196"/>
    </row>
    <row r="48" spans="1:11" ht="18.75" customHeight="1">
      <c r="A48" s="202"/>
      <c r="B48" s="686" t="s">
        <v>330</v>
      </c>
      <c r="C48" s="687"/>
      <c r="D48" s="688" t="s">
        <v>344</v>
      </c>
      <c r="E48" s="688"/>
      <c r="F48" s="688"/>
      <c r="G48" s="671"/>
      <c r="H48" s="673"/>
      <c r="I48" s="196"/>
      <c r="J48" s="196"/>
      <c r="K48" s="196"/>
    </row>
    <row r="49" spans="1:11" ht="18.75" customHeight="1">
      <c r="A49" s="195"/>
      <c r="B49" s="677"/>
      <c r="C49" s="678"/>
      <c r="D49" s="688" t="s">
        <v>348</v>
      </c>
      <c r="E49" s="688"/>
      <c r="F49" s="688"/>
      <c r="G49" s="683"/>
      <c r="H49" s="684"/>
      <c r="I49" s="196"/>
      <c r="J49" s="196"/>
      <c r="K49" s="196"/>
    </row>
    <row r="50" spans="1:11" ht="18.75" customHeight="1">
      <c r="A50" s="195"/>
      <c r="B50" s="686" t="s">
        <v>331</v>
      </c>
      <c r="C50" s="687"/>
      <c r="D50" s="685" t="s">
        <v>347</v>
      </c>
      <c r="E50" s="685"/>
      <c r="F50" s="685"/>
      <c r="G50" s="683"/>
      <c r="H50" s="684"/>
      <c r="I50" s="200"/>
      <c r="J50" s="201"/>
      <c r="K50" s="201"/>
    </row>
    <row r="51" spans="1:11" ht="18.75" customHeight="1">
      <c r="A51" s="195"/>
      <c r="B51" s="679" t="s">
        <v>377</v>
      </c>
      <c r="C51" s="680"/>
      <c r="D51" s="685" t="s">
        <v>332</v>
      </c>
      <c r="E51" s="685"/>
      <c r="F51" s="685"/>
      <c r="G51" s="184" t="s">
        <v>340</v>
      </c>
      <c r="H51" s="675"/>
      <c r="I51" s="681"/>
      <c r="J51" s="681"/>
      <c r="K51" s="682"/>
    </row>
    <row r="52" spans="1:11" ht="18.75" customHeight="1">
      <c r="A52" s="195"/>
      <c r="B52" s="679"/>
      <c r="C52" s="680"/>
      <c r="D52" s="202"/>
      <c r="E52" s="186" t="s">
        <v>338</v>
      </c>
      <c r="F52" s="674"/>
      <c r="G52" s="674"/>
      <c r="H52" s="184" t="s">
        <v>345</v>
      </c>
      <c r="I52" s="674"/>
      <c r="J52" s="674"/>
      <c r="K52" s="674"/>
    </row>
    <row r="53" spans="1:11" ht="18.75" customHeight="1">
      <c r="A53" s="195"/>
      <c r="B53" s="195"/>
      <c r="C53" s="196"/>
      <c r="D53" s="195"/>
      <c r="E53" s="186" t="s">
        <v>339</v>
      </c>
      <c r="F53" s="357"/>
      <c r="G53" s="171" t="s">
        <v>343</v>
      </c>
      <c r="H53" s="184" t="s">
        <v>341</v>
      </c>
      <c r="I53" s="675"/>
      <c r="J53" s="676"/>
      <c r="K53" s="171" t="s">
        <v>342</v>
      </c>
    </row>
    <row r="54" spans="1:11" ht="18.75" customHeight="1">
      <c r="A54" s="195"/>
      <c r="B54" s="195"/>
      <c r="C54" s="196"/>
      <c r="D54" s="195"/>
      <c r="E54" s="688" t="s">
        <v>337</v>
      </c>
      <c r="F54" s="688"/>
      <c r="G54" s="688"/>
      <c r="H54" s="688"/>
      <c r="I54" s="704"/>
      <c r="J54" s="704"/>
      <c r="K54" s="704"/>
    </row>
    <row r="55" spans="1:11" ht="18.75" customHeight="1">
      <c r="A55" s="195"/>
      <c r="B55" s="195"/>
      <c r="C55" s="196"/>
      <c r="D55" s="195"/>
      <c r="E55" s="694" t="s">
        <v>333</v>
      </c>
      <c r="F55" s="695"/>
      <c r="G55" s="694" t="s">
        <v>335</v>
      </c>
      <c r="H55" s="696"/>
      <c r="I55" s="699"/>
      <c r="J55" s="700"/>
      <c r="K55" s="701"/>
    </row>
    <row r="56" spans="1:11" ht="18.75" customHeight="1">
      <c r="A56" s="445"/>
      <c r="B56" s="445"/>
      <c r="C56" s="446"/>
      <c r="D56" s="445"/>
      <c r="E56" s="447"/>
      <c r="F56" s="198"/>
      <c r="G56" s="267"/>
      <c r="H56" s="705" t="s">
        <v>727</v>
      </c>
      <c r="I56" s="448"/>
      <c r="J56" s="451" t="s">
        <v>725</v>
      </c>
      <c r="K56" s="449" t="s">
        <v>726</v>
      </c>
    </row>
    <row r="57" spans="1:11" ht="18.75" customHeight="1">
      <c r="A57" s="445"/>
      <c r="B57" s="445"/>
      <c r="C57" s="446"/>
      <c r="D57" s="445"/>
      <c r="E57" s="447"/>
      <c r="F57" s="198"/>
      <c r="G57" s="447"/>
      <c r="H57" s="706"/>
      <c r="I57" s="449" t="s">
        <v>724</v>
      </c>
      <c r="J57" s="452"/>
      <c r="K57" s="453"/>
    </row>
    <row r="58" spans="1:11" ht="18.75" customHeight="1">
      <c r="A58" s="445"/>
      <c r="B58" s="445"/>
      <c r="C58" s="446"/>
      <c r="D58" s="445"/>
      <c r="E58" s="447"/>
      <c r="F58" s="198"/>
      <c r="G58" s="447"/>
      <c r="H58" s="706"/>
      <c r="I58" s="450" t="s">
        <v>722</v>
      </c>
      <c r="J58" s="453"/>
      <c r="K58" s="453"/>
    </row>
    <row r="59" spans="1:11" ht="18.75" customHeight="1">
      <c r="A59" s="445"/>
      <c r="B59" s="445"/>
      <c r="C59" s="446"/>
      <c r="D59" s="445"/>
      <c r="E59" s="447"/>
      <c r="F59" s="198"/>
      <c r="G59" s="441"/>
      <c r="H59" s="707"/>
      <c r="I59" s="450" t="s">
        <v>723</v>
      </c>
      <c r="J59" s="453"/>
      <c r="K59" s="453"/>
    </row>
    <row r="60" spans="1:11" ht="18.75" customHeight="1">
      <c r="A60" s="200"/>
      <c r="B60" s="200"/>
      <c r="C60" s="201"/>
      <c r="D60" s="200"/>
      <c r="E60" s="197"/>
      <c r="F60" s="203"/>
      <c r="G60" s="697" t="s">
        <v>334</v>
      </c>
      <c r="H60" s="698"/>
      <c r="I60" s="702"/>
      <c r="J60" s="702"/>
      <c r="K60" s="703"/>
    </row>
    <row r="61" spans="1:11" ht="18.75" customHeight="1"/>
    <row r="62" spans="1:11" ht="18.75" customHeight="1"/>
    <row r="63" spans="1:11" ht="18.75" customHeight="1"/>
  </sheetData>
  <mergeCells count="66">
    <mergeCell ref="A2:K2"/>
    <mergeCell ref="B14:F14"/>
    <mergeCell ref="G14:K14"/>
    <mergeCell ref="A14:A15"/>
    <mergeCell ref="B5:F5"/>
    <mergeCell ref="A8:C8"/>
    <mergeCell ref="D8:F8"/>
    <mergeCell ref="G8:K8"/>
    <mergeCell ref="A9:C9"/>
    <mergeCell ref="D9:F9"/>
    <mergeCell ref="G9:K9"/>
    <mergeCell ref="B16:F16"/>
    <mergeCell ref="J29:J30"/>
    <mergeCell ref="K29:K30"/>
    <mergeCell ref="B29:G29"/>
    <mergeCell ref="H29:I29"/>
    <mergeCell ref="F24:G24"/>
    <mergeCell ref="B22:B24"/>
    <mergeCell ref="B17:F17"/>
    <mergeCell ref="G17:K17"/>
    <mergeCell ref="G20:K20"/>
    <mergeCell ref="C21:K21"/>
    <mergeCell ref="F22:G22"/>
    <mergeCell ref="F23:G23"/>
    <mergeCell ref="H22:K22"/>
    <mergeCell ref="B19:F19"/>
    <mergeCell ref="G19:K19"/>
    <mergeCell ref="I18:J18"/>
    <mergeCell ref="A46:B46"/>
    <mergeCell ref="B20:F20"/>
    <mergeCell ref="A29:A30"/>
    <mergeCell ref="A38:K41"/>
    <mergeCell ref="A21:A24"/>
    <mergeCell ref="A17:A18"/>
    <mergeCell ref="A19:A20"/>
    <mergeCell ref="A32:A33"/>
    <mergeCell ref="B48:C48"/>
    <mergeCell ref="G48:H48"/>
    <mergeCell ref="C46:H46"/>
    <mergeCell ref="B18:C18"/>
    <mergeCell ref="G18:H18"/>
    <mergeCell ref="D18:E18"/>
    <mergeCell ref="E54:H54"/>
    <mergeCell ref="E55:F55"/>
    <mergeCell ref="G55:H55"/>
    <mergeCell ref="G60:H60"/>
    <mergeCell ref="I55:K55"/>
    <mergeCell ref="I60:K60"/>
    <mergeCell ref="I54:K54"/>
    <mergeCell ref="H56:H59"/>
    <mergeCell ref="G16:K16"/>
    <mergeCell ref="I52:K52"/>
    <mergeCell ref="I53:J53"/>
    <mergeCell ref="B49:C49"/>
    <mergeCell ref="B51:C52"/>
    <mergeCell ref="H51:K51"/>
    <mergeCell ref="G49:H49"/>
    <mergeCell ref="G50:H50"/>
    <mergeCell ref="D51:F51"/>
    <mergeCell ref="F52:G52"/>
    <mergeCell ref="B50:C50"/>
    <mergeCell ref="D48:F48"/>
    <mergeCell ref="D49:F49"/>
    <mergeCell ref="D50:F50"/>
    <mergeCell ref="C47:H47"/>
    <mergeCell ref="A47:B47"/>
  </mergeCells>
  <phoneticPr fontId="5"/>
  <dataValidations count="6">
    <dataValidation type="list" allowBlank="1" showInputMessage="1" showErrorMessage="1" sqref="B22:B24">
      <formula1>"有,無"</formula1>
    </dataValidation>
    <dataValidation type="list" allowBlank="1" showInputMessage="1" showErrorMessage="1" sqref="I23:I24">
      <formula1>"有（承認済）,有（申請済）,有（申請予定）,無"</formula1>
    </dataValidation>
    <dataValidation type="list" allowBlank="1" showInputMessage="1" showErrorMessage="1" sqref="K23:K24">
      <formula1>"転用,譲渡,交換,貸付,取壊し"</formula1>
    </dataValidation>
    <dataValidation type="list" allowBlank="1" showInputMessage="1" showErrorMessage="1" sqref="C46">
      <formula1>"無医地区,無医地区に準じる地区,無歯科医地区,無歯科医地区に準じる地区"</formula1>
    </dataValidation>
    <dataValidation type="list" allowBlank="1" showInputMessage="1" showErrorMessage="1" sqref="B18:C18 G18:H18">
      <formula1>"有床,無床"</formula1>
    </dataValidation>
    <dataValidation type="list" allowBlank="1" showInputMessage="1" showErrorMessage="1" sqref="G48:H48">
      <formula1>"はい,いいえ"</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'管理用（このシートは削除しないでください）'!$F$3:$F$10</xm:f>
          </x14:formula1>
          <xm:sqref>B20:K20</xm:sqref>
        </x14:dataValidation>
        <x14:dataValidation type="list" allowBlank="1" showInputMessage="1" showErrorMessage="1">
          <x14:formula1>
            <xm:f>'管理用（このシートは削除しないでください）'!$B$24:$B$33</xm:f>
          </x14:formula1>
          <xm:sqref>C47:H47</xm:sqref>
        </x14:dataValidation>
        <x14:dataValidation type="list" allowBlank="1" showInputMessage="1" showErrorMessage="1">
          <x14:formula1>
            <xm:f>'管理用（このシートは削除しないでください）'!$D$3:$D$7</xm:f>
          </x14:formula1>
          <xm:sqref>B16:K16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5"/>
  <sheetViews>
    <sheetView view="pageBreakPreview" topLeftCell="A13" zoomScale="90" zoomScaleNormal="100" zoomScaleSheetLayoutView="90" workbookViewId="0">
      <selection activeCell="E8" sqref="E8"/>
    </sheetView>
  </sheetViews>
  <sheetFormatPr defaultColWidth="9" defaultRowHeight="12"/>
  <cols>
    <col min="1" max="1" width="11.25" style="167" customWidth="1"/>
    <col min="2" max="18" width="10" style="167" customWidth="1"/>
    <col min="19" max="16384" width="9" style="167"/>
  </cols>
  <sheetData>
    <row r="1" spans="1:11">
      <c r="A1" s="167" t="s">
        <v>359</v>
      </c>
    </row>
    <row r="2" spans="1:11" ht="18" customHeight="1">
      <c r="A2" s="737" t="s">
        <v>285</v>
      </c>
      <c r="B2" s="737"/>
      <c r="C2" s="737"/>
      <c r="D2" s="737"/>
      <c r="E2" s="737"/>
      <c r="F2" s="737"/>
      <c r="G2" s="737"/>
      <c r="H2" s="737"/>
      <c r="I2" s="737"/>
      <c r="J2" s="737"/>
      <c r="K2" s="737"/>
    </row>
    <row r="5" spans="1:11" ht="18.75" customHeight="1">
      <c r="A5" s="184" t="s">
        <v>86</v>
      </c>
      <c r="B5" s="734" t="s">
        <v>354</v>
      </c>
      <c r="C5" s="734"/>
      <c r="D5" s="734"/>
      <c r="E5" s="734"/>
      <c r="F5" s="734"/>
    </row>
    <row r="6" spans="1:11" ht="18.75" customHeight="1">
      <c r="A6" s="184" t="s">
        <v>360</v>
      </c>
      <c r="B6" s="674"/>
      <c r="C6" s="674"/>
      <c r="D6" s="674"/>
      <c r="E6" s="674"/>
      <c r="F6" s="674"/>
    </row>
    <row r="7" spans="1:11" ht="12" customHeight="1">
      <c r="A7" s="176"/>
      <c r="B7" s="177"/>
      <c r="C7" s="177"/>
      <c r="D7" s="177"/>
      <c r="E7" s="177"/>
      <c r="F7" s="177"/>
    </row>
    <row r="9" spans="1:11">
      <c r="A9" s="734" t="s">
        <v>271</v>
      </c>
      <c r="B9" s="734"/>
      <c r="C9" s="734"/>
      <c r="D9" s="734" t="s">
        <v>312</v>
      </c>
      <c r="E9" s="734"/>
      <c r="F9" s="734"/>
      <c r="G9" s="734" t="s">
        <v>272</v>
      </c>
      <c r="H9" s="734"/>
      <c r="I9" s="734"/>
      <c r="J9" s="734"/>
      <c r="K9" s="734"/>
    </row>
    <row r="10" spans="1:11" ht="18.75" customHeight="1">
      <c r="A10" s="739"/>
      <c r="B10" s="739"/>
      <c r="C10" s="739"/>
      <c r="D10" s="739"/>
      <c r="E10" s="739"/>
      <c r="F10" s="739"/>
      <c r="G10" s="739"/>
      <c r="H10" s="739"/>
      <c r="I10" s="739"/>
      <c r="J10" s="739"/>
      <c r="K10" s="739"/>
    </row>
    <row r="11" spans="1:11" ht="12" customHeight="1">
      <c r="A11" s="175"/>
      <c r="B11" s="175"/>
      <c r="C11" s="175"/>
      <c r="D11" s="175"/>
      <c r="E11" s="175"/>
      <c r="F11" s="175"/>
      <c r="G11" s="175"/>
      <c r="H11" s="175"/>
      <c r="I11" s="175"/>
      <c r="J11" s="175"/>
      <c r="K11" s="175"/>
    </row>
    <row r="12" spans="1:11" ht="12" customHeight="1">
      <c r="A12" s="175"/>
      <c r="B12" s="175"/>
      <c r="C12" s="175"/>
      <c r="D12" s="175"/>
      <c r="E12" s="175"/>
      <c r="F12" s="175"/>
      <c r="G12" s="175"/>
      <c r="H12" s="175"/>
      <c r="I12" s="175"/>
      <c r="J12" s="175"/>
      <c r="K12" s="175"/>
    </row>
    <row r="13" spans="1:11">
      <c r="A13" s="167" t="s">
        <v>315</v>
      </c>
    </row>
    <row r="14" spans="1:11" ht="3.75" customHeight="1"/>
    <row r="15" spans="1:11">
      <c r="A15" s="738" t="s">
        <v>273</v>
      </c>
      <c r="B15" s="728" t="s">
        <v>286</v>
      </c>
      <c r="C15" s="728"/>
      <c r="D15" s="728"/>
      <c r="E15" s="728"/>
      <c r="F15" s="728"/>
      <c r="G15" s="728" t="s">
        <v>287</v>
      </c>
      <c r="H15" s="728"/>
      <c r="I15" s="728"/>
      <c r="J15" s="728"/>
      <c r="K15" s="728"/>
    </row>
    <row r="16" spans="1:11" ht="18.75" customHeight="1">
      <c r="A16" s="729"/>
      <c r="B16" s="345" t="s">
        <v>619</v>
      </c>
      <c r="C16" s="347" t="s">
        <v>620</v>
      </c>
      <c r="D16" s="346" t="s">
        <v>621</v>
      </c>
      <c r="E16" s="346" t="s">
        <v>622</v>
      </c>
      <c r="F16" s="348" t="s">
        <v>620</v>
      </c>
      <c r="G16" s="345" t="s">
        <v>619</v>
      </c>
      <c r="H16" s="347" t="s">
        <v>620</v>
      </c>
      <c r="I16" s="346" t="s">
        <v>621</v>
      </c>
      <c r="J16" s="346" t="s">
        <v>622</v>
      </c>
      <c r="K16" s="348" t="s">
        <v>620</v>
      </c>
    </row>
    <row r="17" spans="1:11" ht="18.75" customHeight="1">
      <c r="A17" s="184" t="s">
        <v>302</v>
      </c>
      <c r="B17" s="711"/>
      <c r="C17" s="711"/>
      <c r="D17" s="711"/>
      <c r="E17" s="711"/>
      <c r="F17" s="711"/>
      <c r="G17" s="671"/>
      <c r="H17" s="672"/>
      <c r="I17" s="672"/>
      <c r="J17" s="672"/>
      <c r="K17" s="673"/>
    </row>
    <row r="18" spans="1:11">
      <c r="A18" s="728" t="s">
        <v>383</v>
      </c>
      <c r="B18" s="728" t="s">
        <v>283</v>
      </c>
      <c r="C18" s="728"/>
      <c r="D18" s="728"/>
      <c r="E18" s="728"/>
      <c r="F18" s="728"/>
      <c r="G18" s="728" t="s">
        <v>284</v>
      </c>
      <c r="H18" s="728"/>
      <c r="I18" s="728"/>
      <c r="J18" s="728"/>
      <c r="K18" s="728"/>
    </row>
    <row r="19" spans="1:11" ht="18.75" customHeight="1">
      <c r="A19" s="728"/>
      <c r="B19" s="711"/>
      <c r="C19" s="711"/>
      <c r="D19" s="712" t="s">
        <v>314</v>
      </c>
      <c r="E19" s="713"/>
      <c r="F19" s="349"/>
      <c r="G19" s="711"/>
      <c r="H19" s="711"/>
      <c r="I19" s="712" t="s">
        <v>314</v>
      </c>
      <c r="J19" s="713"/>
      <c r="K19" s="349"/>
    </row>
    <row r="20" spans="1:11">
      <c r="A20" s="705" t="s">
        <v>292</v>
      </c>
      <c r="B20" s="728" t="s">
        <v>290</v>
      </c>
      <c r="C20" s="728"/>
      <c r="D20" s="728"/>
      <c r="E20" s="728"/>
      <c r="F20" s="728"/>
      <c r="G20" s="728" t="s">
        <v>291</v>
      </c>
      <c r="H20" s="728"/>
      <c r="I20" s="728"/>
      <c r="J20" s="728"/>
      <c r="K20" s="728"/>
    </row>
    <row r="21" spans="1:11" ht="18.75" customHeight="1">
      <c r="A21" s="729"/>
      <c r="B21" s="711"/>
      <c r="C21" s="711"/>
      <c r="D21" s="711"/>
      <c r="E21" s="711"/>
      <c r="F21" s="711"/>
      <c r="G21" s="711"/>
      <c r="H21" s="711"/>
      <c r="I21" s="711"/>
      <c r="J21" s="711"/>
      <c r="K21" s="711"/>
    </row>
    <row r="22" spans="1:11" ht="12" customHeight="1">
      <c r="A22" s="727" t="s">
        <v>293</v>
      </c>
      <c r="B22" s="184" t="s">
        <v>294</v>
      </c>
      <c r="C22" s="734" t="s">
        <v>295</v>
      </c>
      <c r="D22" s="734"/>
      <c r="E22" s="734"/>
      <c r="F22" s="734"/>
      <c r="G22" s="734"/>
      <c r="H22" s="734"/>
      <c r="I22" s="734"/>
      <c r="J22" s="734"/>
      <c r="K22" s="734"/>
    </row>
    <row r="23" spans="1:11">
      <c r="A23" s="727"/>
      <c r="B23" s="711"/>
      <c r="C23" s="184" t="s">
        <v>296</v>
      </c>
      <c r="D23" s="184" t="s">
        <v>297</v>
      </c>
      <c r="E23" s="184" t="s">
        <v>298</v>
      </c>
      <c r="F23" s="735" t="s">
        <v>291</v>
      </c>
      <c r="G23" s="736"/>
      <c r="H23" s="728" t="s">
        <v>299</v>
      </c>
      <c r="I23" s="728"/>
      <c r="J23" s="728"/>
      <c r="K23" s="728"/>
    </row>
    <row r="24" spans="1:11" ht="18.75" customHeight="1">
      <c r="A24" s="727"/>
      <c r="B24" s="711"/>
      <c r="C24" s="350"/>
      <c r="D24" s="351"/>
      <c r="E24" s="352"/>
      <c r="F24" s="674"/>
      <c r="G24" s="674"/>
      <c r="H24" s="173" t="s">
        <v>300</v>
      </c>
      <c r="I24" s="353"/>
      <c r="J24" s="173" t="s">
        <v>301</v>
      </c>
      <c r="K24" s="354"/>
    </row>
    <row r="25" spans="1:11" ht="18.75" customHeight="1">
      <c r="A25" s="727"/>
      <c r="B25" s="711"/>
      <c r="C25" s="350"/>
      <c r="D25" s="351"/>
      <c r="E25" s="352"/>
      <c r="F25" s="674"/>
      <c r="G25" s="674"/>
      <c r="H25" s="173" t="s">
        <v>300</v>
      </c>
      <c r="I25" s="353"/>
      <c r="J25" s="173" t="s">
        <v>301</v>
      </c>
      <c r="K25" s="354"/>
    </row>
    <row r="28" spans="1:11">
      <c r="A28" s="167" t="s">
        <v>316</v>
      </c>
    </row>
    <row r="29" spans="1:11" ht="3.75" customHeight="1"/>
    <row r="30" spans="1:11" ht="13.5" customHeight="1">
      <c r="A30" s="716" t="s">
        <v>63</v>
      </c>
      <c r="B30" s="731" t="s">
        <v>362</v>
      </c>
      <c r="C30" s="732"/>
      <c r="D30" s="732"/>
      <c r="E30" s="732"/>
      <c r="F30" s="732"/>
      <c r="G30" s="733"/>
      <c r="H30" s="731" t="s">
        <v>363</v>
      </c>
      <c r="I30" s="733"/>
      <c r="J30" s="692" t="s">
        <v>282</v>
      </c>
      <c r="K30" s="693"/>
    </row>
    <row r="31" spans="1:11" ht="24">
      <c r="A31" s="717"/>
      <c r="B31" s="185" t="s">
        <v>274</v>
      </c>
      <c r="C31" s="185" t="s">
        <v>275</v>
      </c>
      <c r="D31" s="185" t="s">
        <v>277</v>
      </c>
      <c r="E31" s="185" t="s">
        <v>278</v>
      </c>
      <c r="F31" s="185" t="s">
        <v>276</v>
      </c>
      <c r="G31" s="185" t="s">
        <v>279</v>
      </c>
      <c r="H31" s="172" t="s">
        <v>289</v>
      </c>
      <c r="I31" s="170" t="s">
        <v>280</v>
      </c>
      <c r="J31" s="752"/>
      <c r="K31" s="753"/>
    </row>
    <row r="32" spans="1:11" ht="18.75" customHeight="1">
      <c r="A32" s="184" t="s">
        <v>637</v>
      </c>
      <c r="B32" s="351"/>
      <c r="C32" s="351"/>
      <c r="D32" s="351"/>
      <c r="E32" s="351"/>
      <c r="F32" s="351"/>
      <c r="G32" s="351"/>
      <c r="H32" s="351"/>
      <c r="I32" s="351"/>
      <c r="J32" s="740" t="str">
        <f>IF(SUM(B32:I32)=0,"",SUM(B32:I32))</f>
        <v/>
      </c>
      <c r="K32" s="741"/>
    </row>
    <row r="33" spans="1:11" ht="15" customHeight="1">
      <c r="A33" s="728" t="s">
        <v>638</v>
      </c>
      <c r="B33" s="454"/>
      <c r="C33" s="454"/>
      <c r="D33" s="454"/>
      <c r="E33" s="454"/>
      <c r="F33" s="454"/>
      <c r="G33" s="454"/>
      <c r="H33" s="454"/>
      <c r="I33" s="454"/>
      <c r="J33" s="747" t="str">
        <f>IF(SUM(B33:I33)=0,"",SUM(B33:I33))</f>
        <v/>
      </c>
      <c r="K33" s="748"/>
    </row>
    <row r="34" spans="1:11" ht="15" customHeight="1">
      <c r="A34" s="728"/>
      <c r="B34" s="356"/>
      <c r="C34" s="356"/>
      <c r="D34" s="356"/>
      <c r="E34" s="356"/>
      <c r="F34" s="356"/>
      <c r="G34" s="356"/>
      <c r="H34" s="356"/>
      <c r="I34" s="356"/>
      <c r="J34" s="749" t="str">
        <f>IF(SUM(B34:I34)=0,"",SUM(B34:I34))</f>
        <v/>
      </c>
      <c r="K34" s="750"/>
    </row>
    <row r="35" spans="1:11" ht="12" customHeight="1">
      <c r="A35" s="176"/>
      <c r="B35" s="183"/>
      <c r="C35" s="183"/>
      <c r="D35" s="183"/>
      <c r="E35" s="183"/>
      <c r="F35" s="183"/>
      <c r="G35" s="183"/>
      <c r="H35" s="183"/>
      <c r="I35" s="183"/>
      <c r="J35" s="183"/>
      <c r="K35" s="183"/>
    </row>
    <row r="37" spans="1:11">
      <c r="A37" s="167" t="s">
        <v>317</v>
      </c>
    </row>
    <row r="38" spans="1:11" ht="3.75" customHeight="1"/>
    <row r="39" spans="1:11" ht="18.75" customHeight="1">
      <c r="A39" s="718"/>
      <c r="B39" s="719"/>
      <c r="C39" s="719"/>
      <c r="D39" s="719"/>
      <c r="E39" s="719"/>
      <c r="F39" s="719"/>
      <c r="G39" s="719"/>
      <c r="H39" s="719"/>
      <c r="I39" s="719"/>
      <c r="J39" s="719"/>
      <c r="K39" s="720"/>
    </row>
    <row r="40" spans="1:11" ht="18.75" customHeight="1">
      <c r="A40" s="721"/>
      <c r="B40" s="722"/>
      <c r="C40" s="722"/>
      <c r="D40" s="722"/>
      <c r="E40" s="722"/>
      <c r="F40" s="722"/>
      <c r="G40" s="722"/>
      <c r="H40" s="722"/>
      <c r="I40" s="722"/>
      <c r="J40" s="722"/>
      <c r="K40" s="723"/>
    </row>
    <row r="41" spans="1:11" ht="18.75" customHeight="1">
      <c r="A41" s="721"/>
      <c r="B41" s="722"/>
      <c r="C41" s="722"/>
      <c r="D41" s="722"/>
      <c r="E41" s="722"/>
      <c r="F41" s="722"/>
      <c r="G41" s="722"/>
      <c r="H41" s="722"/>
      <c r="I41" s="722"/>
      <c r="J41" s="722"/>
      <c r="K41" s="723"/>
    </row>
    <row r="42" spans="1:11" ht="18.75" customHeight="1">
      <c r="A42" s="724"/>
      <c r="B42" s="725"/>
      <c r="C42" s="725"/>
      <c r="D42" s="725"/>
      <c r="E42" s="725"/>
      <c r="F42" s="725"/>
      <c r="G42" s="725"/>
      <c r="H42" s="725"/>
      <c r="I42" s="725"/>
      <c r="J42" s="725"/>
      <c r="K42" s="726"/>
    </row>
    <row r="45" spans="1:11">
      <c r="A45" s="167" t="s">
        <v>355</v>
      </c>
    </row>
    <row r="46" spans="1:11" ht="3.75" customHeight="1"/>
    <row r="47" spans="1:11" ht="18.75" customHeight="1">
      <c r="A47" s="714" t="s">
        <v>356</v>
      </c>
      <c r="B47" s="715"/>
      <c r="C47" s="671"/>
      <c r="D47" s="672"/>
      <c r="E47" s="672"/>
      <c r="F47" s="672"/>
      <c r="G47" s="672"/>
      <c r="H47" s="673"/>
      <c r="I47" s="196"/>
      <c r="J47" s="196"/>
      <c r="K47" s="196"/>
    </row>
    <row r="48" spans="1:11" ht="18.75" customHeight="1">
      <c r="A48" s="742" t="s">
        <v>361</v>
      </c>
      <c r="B48" s="743"/>
      <c r="C48" s="743"/>
      <c r="D48" s="743"/>
      <c r="E48" s="744"/>
      <c r="F48" s="671"/>
      <c r="G48" s="672"/>
      <c r="H48" s="673"/>
    </row>
    <row r="49" spans="1:11" ht="18.75" customHeight="1">
      <c r="A49" s="745" t="s">
        <v>357</v>
      </c>
      <c r="B49" s="746"/>
      <c r="C49" s="673"/>
      <c r="D49" s="711"/>
      <c r="E49" s="711"/>
      <c r="F49" s="751"/>
      <c r="G49" s="751"/>
      <c r="H49" s="751"/>
    </row>
    <row r="50" spans="1:11" ht="7.5" customHeight="1"/>
    <row r="51" spans="1:11">
      <c r="A51" s="167" t="s">
        <v>358</v>
      </c>
    </row>
    <row r="52" spans="1:11" ht="18.75" customHeight="1">
      <c r="A52" s="718"/>
      <c r="B52" s="719"/>
      <c r="C52" s="719"/>
      <c r="D52" s="719"/>
      <c r="E52" s="719"/>
      <c r="F52" s="719"/>
      <c r="G52" s="719"/>
      <c r="H52" s="719"/>
      <c r="I52" s="719"/>
      <c r="J52" s="719"/>
      <c r="K52" s="720"/>
    </row>
    <row r="53" spans="1:11" ht="18.75" customHeight="1">
      <c r="A53" s="721"/>
      <c r="B53" s="722"/>
      <c r="C53" s="722"/>
      <c r="D53" s="722"/>
      <c r="E53" s="722"/>
      <c r="F53" s="722"/>
      <c r="G53" s="722"/>
      <c r="H53" s="722"/>
      <c r="I53" s="722"/>
      <c r="J53" s="722"/>
      <c r="K53" s="723"/>
    </row>
    <row r="54" spans="1:11" ht="18.75" customHeight="1">
      <c r="A54" s="721"/>
      <c r="B54" s="722"/>
      <c r="C54" s="722"/>
      <c r="D54" s="722"/>
      <c r="E54" s="722"/>
      <c r="F54" s="722"/>
      <c r="G54" s="722"/>
      <c r="H54" s="722"/>
      <c r="I54" s="722"/>
      <c r="J54" s="722"/>
      <c r="K54" s="723"/>
    </row>
    <row r="55" spans="1:11" ht="18.75" customHeight="1">
      <c r="A55" s="724"/>
      <c r="B55" s="725"/>
      <c r="C55" s="725"/>
      <c r="D55" s="725"/>
      <c r="E55" s="725"/>
      <c r="F55" s="725"/>
      <c r="G55" s="725"/>
      <c r="H55" s="725"/>
      <c r="I55" s="725"/>
      <c r="J55" s="725"/>
      <c r="K55" s="726"/>
    </row>
  </sheetData>
  <mergeCells count="50">
    <mergeCell ref="B17:F17"/>
    <mergeCell ref="G17:K17"/>
    <mergeCell ref="A2:K2"/>
    <mergeCell ref="B5:F5"/>
    <mergeCell ref="A9:C9"/>
    <mergeCell ref="D9:F9"/>
    <mergeCell ref="G9:K9"/>
    <mergeCell ref="A10:C10"/>
    <mergeCell ref="D10:F10"/>
    <mergeCell ref="G10:K10"/>
    <mergeCell ref="B6:F6"/>
    <mergeCell ref="A15:A16"/>
    <mergeCell ref="B15:F15"/>
    <mergeCell ref="G15:K15"/>
    <mergeCell ref="A18:A19"/>
    <mergeCell ref="B18:F18"/>
    <mergeCell ref="G18:K18"/>
    <mergeCell ref="B19:C19"/>
    <mergeCell ref="D19:E19"/>
    <mergeCell ref="G19:H19"/>
    <mergeCell ref="I19:J19"/>
    <mergeCell ref="F24:G24"/>
    <mergeCell ref="F25:G25"/>
    <mergeCell ref="A30:A31"/>
    <mergeCell ref="B30:G30"/>
    <mergeCell ref="H30:I30"/>
    <mergeCell ref="A22:A25"/>
    <mergeCell ref="C22:K22"/>
    <mergeCell ref="B23:B25"/>
    <mergeCell ref="F23:G23"/>
    <mergeCell ref="H23:K23"/>
    <mergeCell ref="J30:K31"/>
    <mergeCell ref="A20:A21"/>
    <mergeCell ref="B20:F20"/>
    <mergeCell ref="G20:K20"/>
    <mergeCell ref="B21:F21"/>
    <mergeCell ref="G21:K21"/>
    <mergeCell ref="J32:K32"/>
    <mergeCell ref="A52:K55"/>
    <mergeCell ref="C49:E49"/>
    <mergeCell ref="A48:E48"/>
    <mergeCell ref="A49:B49"/>
    <mergeCell ref="J33:K33"/>
    <mergeCell ref="J34:K34"/>
    <mergeCell ref="F49:H49"/>
    <mergeCell ref="F48:H48"/>
    <mergeCell ref="A33:A34"/>
    <mergeCell ref="A39:K42"/>
    <mergeCell ref="A47:B47"/>
    <mergeCell ref="C47:H47"/>
  </mergeCells>
  <phoneticPr fontId="5"/>
  <dataValidations count="6">
    <dataValidation type="list" allowBlank="1" showInputMessage="1" showErrorMessage="1" sqref="B19:C19 G19:H19">
      <formula1>"有床,無床"</formula1>
    </dataValidation>
    <dataValidation type="list" allowBlank="1" showInputMessage="1" showErrorMessage="1" sqref="K24:K25">
      <formula1>"転用,譲渡,交換,貸付,取壊し"</formula1>
    </dataValidation>
    <dataValidation type="list" allowBlank="1" showInputMessage="1" showErrorMessage="1" sqref="I24:I25">
      <formula1>"有（承認済）,有（申請済）,有（申請予定）,無"</formula1>
    </dataValidation>
    <dataValidation type="list" allowBlank="1" showInputMessage="1" showErrorMessage="1" sqref="B23:B25 F48:H48">
      <formula1>"有,無"</formula1>
    </dataValidation>
    <dataValidation type="list" allowBlank="1" showInputMessage="1" showErrorMessage="1" sqref="B6:F6">
      <formula1>"眼科,耳鼻いんこう科,歯科"</formula1>
    </dataValidation>
    <dataValidation type="list" allowBlank="1" showInputMessage="1" showErrorMessage="1" sqref="C49:E49">
      <formula1>"（平成8年度から10年度までの平均）,（平成18年度から20年度までの平均）"</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'管理用（このシートは削除しないでください）'!$D$3:$D$8</xm:f>
          </x14:formula1>
          <xm:sqref>B17:K17</xm:sqref>
        </x14:dataValidation>
        <x14:dataValidation type="list" allowBlank="1" showInputMessage="1" showErrorMessage="1">
          <x14:formula1>
            <xm:f>'管理用（このシートは削除しないでください）'!$B$24:$B$33</xm:f>
          </x14:formula1>
          <xm:sqref>C47:H47</xm:sqref>
        </x14:dataValidation>
        <x14:dataValidation type="list" allowBlank="1" showInputMessage="1" showErrorMessage="1">
          <x14:formula1>
            <xm:f>'管理用（このシートは削除しないでください）'!$F$3:$F$9</xm:f>
          </x14:formula1>
          <xm:sqref>B21:K21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2"/>
  <sheetViews>
    <sheetView view="pageBreakPreview" zoomScale="90" zoomScaleNormal="100" zoomScaleSheetLayoutView="90" workbookViewId="0">
      <selection activeCell="O33" sqref="O33"/>
    </sheetView>
  </sheetViews>
  <sheetFormatPr defaultColWidth="9" defaultRowHeight="12"/>
  <cols>
    <col min="1" max="1" width="11.25" style="167" customWidth="1"/>
    <col min="2" max="18" width="10" style="167" customWidth="1"/>
    <col min="19" max="16384" width="9" style="167"/>
  </cols>
  <sheetData>
    <row r="1" spans="1:11">
      <c r="A1" s="167" t="s">
        <v>380</v>
      </c>
    </row>
    <row r="2" spans="1:11" ht="18" customHeight="1">
      <c r="A2" s="737" t="s">
        <v>285</v>
      </c>
      <c r="B2" s="737"/>
      <c r="C2" s="737"/>
      <c r="D2" s="737"/>
      <c r="E2" s="737"/>
      <c r="F2" s="737"/>
      <c r="G2" s="737"/>
      <c r="H2" s="737"/>
      <c r="I2" s="737"/>
      <c r="J2" s="737"/>
      <c r="K2" s="737"/>
    </row>
    <row r="5" spans="1:11" ht="18.75" customHeight="1">
      <c r="A5" s="187" t="s">
        <v>86</v>
      </c>
      <c r="B5" s="734" t="s">
        <v>364</v>
      </c>
      <c r="C5" s="734"/>
      <c r="D5" s="734"/>
      <c r="E5" s="734"/>
      <c r="F5" s="734"/>
    </row>
    <row r="6" spans="1:11" ht="12" customHeight="1">
      <c r="A6" s="194"/>
      <c r="B6" s="177"/>
      <c r="C6" s="177"/>
      <c r="D6" s="177"/>
      <c r="E6" s="177"/>
      <c r="F6" s="177"/>
    </row>
    <row r="8" spans="1:11">
      <c r="A8" s="734" t="s">
        <v>365</v>
      </c>
      <c r="B8" s="734"/>
      <c r="C8" s="734"/>
      <c r="D8" s="734" t="s">
        <v>366</v>
      </c>
      <c r="E8" s="734"/>
      <c r="F8" s="734"/>
      <c r="G8" s="734" t="s">
        <v>272</v>
      </c>
      <c r="H8" s="734"/>
      <c r="I8" s="734"/>
      <c r="J8" s="734"/>
      <c r="K8" s="734"/>
    </row>
    <row r="9" spans="1:11" ht="18.75" customHeight="1">
      <c r="A9" s="739"/>
      <c r="B9" s="739"/>
      <c r="C9" s="739"/>
      <c r="D9" s="739"/>
      <c r="E9" s="739"/>
      <c r="F9" s="739"/>
      <c r="G9" s="739"/>
      <c r="H9" s="739"/>
      <c r="I9" s="739"/>
      <c r="J9" s="739"/>
      <c r="K9" s="739"/>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38" t="s">
        <v>273</v>
      </c>
      <c r="B14" s="728" t="s">
        <v>286</v>
      </c>
      <c r="C14" s="728"/>
      <c r="D14" s="728"/>
      <c r="E14" s="728"/>
      <c r="F14" s="728"/>
      <c r="G14" s="728" t="s">
        <v>287</v>
      </c>
      <c r="H14" s="728"/>
      <c r="I14" s="728"/>
      <c r="J14" s="728"/>
      <c r="K14" s="728"/>
    </row>
    <row r="15" spans="1:11" ht="18.75" customHeight="1">
      <c r="A15" s="729"/>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711"/>
      <c r="C16" s="711"/>
      <c r="D16" s="711"/>
      <c r="E16" s="711"/>
      <c r="F16" s="711"/>
      <c r="G16" s="671"/>
      <c r="H16" s="672"/>
      <c r="I16" s="672"/>
      <c r="J16" s="672"/>
      <c r="K16" s="673"/>
    </row>
    <row r="17" spans="1:11">
      <c r="A17" s="705" t="s">
        <v>292</v>
      </c>
      <c r="B17" s="728" t="s">
        <v>290</v>
      </c>
      <c r="C17" s="728"/>
      <c r="D17" s="728"/>
      <c r="E17" s="728"/>
      <c r="F17" s="728"/>
      <c r="G17" s="728" t="s">
        <v>291</v>
      </c>
      <c r="H17" s="728"/>
      <c r="I17" s="728"/>
      <c r="J17" s="728"/>
      <c r="K17" s="728"/>
    </row>
    <row r="18" spans="1:11" ht="18.75" customHeight="1">
      <c r="A18" s="729"/>
      <c r="B18" s="711"/>
      <c r="C18" s="711"/>
      <c r="D18" s="711"/>
      <c r="E18" s="711"/>
      <c r="F18" s="711"/>
      <c r="G18" s="711"/>
      <c r="H18" s="711"/>
      <c r="I18" s="711"/>
      <c r="J18" s="711"/>
      <c r="K18" s="711"/>
    </row>
    <row r="21" spans="1:11">
      <c r="A21" s="167" t="s">
        <v>316</v>
      </c>
    </row>
    <row r="22" spans="1:11" ht="3.75" customHeight="1"/>
    <row r="23" spans="1:11">
      <c r="A23" s="716" t="s">
        <v>63</v>
      </c>
      <c r="B23" s="731" t="s">
        <v>367</v>
      </c>
      <c r="C23" s="732"/>
      <c r="D23" s="732"/>
      <c r="E23" s="732"/>
      <c r="F23" s="732"/>
      <c r="G23" s="732"/>
      <c r="H23" s="732"/>
      <c r="I23" s="733"/>
      <c r="J23" s="730" t="s">
        <v>368</v>
      </c>
      <c r="K23" s="716" t="s">
        <v>282</v>
      </c>
    </row>
    <row r="24" spans="1:11">
      <c r="A24" s="717"/>
      <c r="B24" s="190" t="s">
        <v>369</v>
      </c>
      <c r="C24" s="190" t="s">
        <v>274</v>
      </c>
      <c r="D24" s="190" t="s">
        <v>370</v>
      </c>
      <c r="E24" s="190" t="s">
        <v>371</v>
      </c>
      <c r="F24" s="190" t="s">
        <v>372</v>
      </c>
      <c r="G24" s="190" t="s">
        <v>374</v>
      </c>
      <c r="H24" s="172" t="s">
        <v>373</v>
      </c>
      <c r="I24" s="207" t="s">
        <v>276</v>
      </c>
      <c r="J24" s="717"/>
      <c r="K24" s="717"/>
    </row>
    <row r="25" spans="1:11" ht="15" customHeight="1">
      <c r="A25" s="728" t="s">
        <v>638</v>
      </c>
      <c r="B25" s="454"/>
      <c r="C25" s="454"/>
      <c r="D25" s="454"/>
      <c r="E25" s="454"/>
      <c r="F25" s="454"/>
      <c r="G25" s="454"/>
      <c r="H25" s="454"/>
      <c r="I25" s="454"/>
      <c r="J25" s="454"/>
      <c r="K25" s="179" t="str">
        <f t="shared" ref="K25:K26" si="0">IF(SUM(B25:J25)=0,"",SUM(B25:J25))</f>
        <v/>
      </c>
    </row>
    <row r="26" spans="1:11" ht="15" customHeight="1">
      <c r="A26" s="728"/>
      <c r="B26" s="356"/>
      <c r="C26" s="356"/>
      <c r="D26" s="356"/>
      <c r="E26" s="356"/>
      <c r="F26" s="356"/>
      <c r="G26" s="356"/>
      <c r="H26" s="356"/>
      <c r="I26" s="356"/>
      <c r="J26" s="356"/>
      <c r="K26" s="180" t="str">
        <f t="shared" si="0"/>
        <v/>
      </c>
    </row>
    <row r="27" spans="1:11" ht="12" customHeight="1">
      <c r="A27" s="194"/>
      <c r="B27" s="183"/>
      <c r="C27" s="183"/>
      <c r="D27" s="183"/>
      <c r="E27" s="183"/>
      <c r="F27" s="183"/>
      <c r="G27" s="183"/>
      <c r="H27" s="183"/>
      <c r="I27" s="183"/>
      <c r="J27" s="183"/>
      <c r="K27" s="183"/>
    </row>
    <row r="29" spans="1:11">
      <c r="A29" s="167" t="s">
        <v>317</v>
      </c>
    </row>
    <row r="30" spans="1:11" ht="3.75" customHeight="1"/>
    <row r="31" spans="1:11" ht="18.75" customHeight="1">
      <c r="A31" s="718"/>
      <c r="B31" s="719"/>
      <c r="C31" s="719"/>
      <c r="D31" s="719"/>
      <c r="E31" s="719"/>
      <c r="F31" s="719"/>
      <c r="G31" s="719"/>
      <c r="H31" s="719"/>
      <c r="I31" s="719"/>
      <c r="J31" s="719"/>
      <c r="K31" s="720"/>
    </row>
    <row r="32" spans="1:11" ht="18.75" customHeight="1">
      <c r="A32" s="721"/>
      <c r="B32" s="722"/>
      <c r="C32" s="722"/>
      <c r="D32" s="722"/>
      <c r="E32" s="722"/>
      <c r="F32" s="722"/>
      <c r="G32" s="722"/>
      <c r="H32" s="722"/>
      <c r="I32" s="722"/>
      <c r="J32" s="722"/>
      <c r="K32" s="723"/>
    </row>
    <row r="33" spans="1:11" ht="18.75" customHeight="1">
      <c r="A33" s="724"/>
      <c r="B33" s="725"/>
      <c r="C33" s="725"/>
      <c r="D33" s="725"/>
      <c r="E33" s="725"/>
      <c r="F33" s="725"/>
      <c r="G33" s="725"/>
      <c r="H33" s="725"/>
      <c r="I33" s="725"/>
      <c r="J33" s="725"/>
      <c r="K33" s="726"/>
    </row>
    <row r="36" spans="1:11">
      <c r="A36" s="167" t="s">
        <v>329</v>
      </c>
    </row>
    <row r="37" spans="1:11" ht="3.75" customHeight="1"/>
    <row r="38" spans="1:11" ht="18.75" customHeight="1">
      <c r="A38" s="714" t="s">
        <v>313</v>
      </c>
      <c r="B38" s="715"/>
      <c r="C38" s="708"/>
      <c r="D38" s="709"/>
      <c r="E38" s="709"/>
      <c r="F38" s="709"/>
      <c r="G38" s="709"/>
      <c r="H38" s="710"/>
      <c r="I38" s="175"/>
      <c r="J38" s="175"/>
      <c r="K38" s="175"/>
    </row>
    <row r="39" spans="1:11" ht="18.75" customHeight="1">
      <c r="A39" s="692" t="s">
        <v>346</v>
      </c>
      <c r="B39" s="693"/>
      <c r="C39" s="689"/>
      <c r="D39" s="690"/>
      <c r="E39" s="690"/>
      <c r="F39" s="690"/>
      <c r="G39" s="690"/>
      <c r="H39" s="691"/>
      <c r="I39" s="196"/>
      <c r="J39" s="196"/>
      <c r="K39" s="196"/>
    </row>
    <row r="40" spans="1:11" ht="18.75" customHeight="1">
      <c r="A40" s="202"/>
      <c r="B40" s="686" t="s">
        <v>330</v>
      </c>
      <c r="C40" s="687"/>
      <c r="D40" s="688" t="s">
        <v>344</v>
      </c>
      <c r="E40" s="688"/>
      <c r="F40" s="688"/>
      <c r="G40" s="671"/>
      <c r="H40" s="673"/>
      <c r="I40" s="196"/>
      <c r="J40" s="196"/>
      <c r="K40" s="196"/>
    </row>
    <row r="41" spans="1:11" ht="18.75" customHeight="1">
      <c r="A41" s="195"/>
      <c r="B41" s="677"/>
      <c r="C41" s="678"/>
      <c r="D41" s="688" t="s">
        <v>348</v>
      </c>
      <c r="E41" s="688"/>
      <c r="F41" s="688"/>
      <c r="G41" s="683"/>
      <c r="H41" s="684"/>
      <c r="I41" s="196"/>
      <c r="J41" s="196"/>
      <c r="K41" s="196"/>
    </row>
    <row r="42" spans="1:11" ht="18.75" customHeight="1">
      <c r="A42" s="195"/>
      <c r="B42" s="686" t="s">
        <v>331</v>
      </c>
      <c r="C42" s="687"/>
      <c r="D42" s="685" t="s">
        <v>347</v>
      </c>
      <c r="E42" s="685"/>
      <c r="F42" s="685"/>
      <c r="G42" s="683"/>
      <c r="H42" s="684"/>
      <c r="I42" s="200"/>
      <c r="J42" s="201"/>
      <c r="K42" s="201"/>
    </row>
    <row r="43" spans="1:11" ht="18.75" customHeight="1">
      <c r="A43" s="195"/>
      <c r="B43" s="679" t="s">
        <v>377</v>
      </c>
      <c r="C43" s="680"/>
      <c r="D43" s="685" t="s">
        <v>332</v>
      </c>
      <c r="E43" s="685"/>
      <c r="F43" s="685"/>
      <c r="G43" s="187" t="s">
        <v>340</v>
      </c>
      <c r="H43" s="675"/>
      <c r="I43" s="681"/>
      <c r="J43" s="681"/>
      <c r="K43" s="682"/>
    </row>
    <row r="44" spans="1:11" ht="18.75" customHeight="1">
      <c r="A44" s="195"/>
      <c r="B44" s="679"/>
      <c r="C44" s="680"/>
      <c r="D44" s="202"/>
      <c r="E44" s="189" t="s">
        <v>338</v>
      </c>
      <c r="F44" s="674"/>
      <c r="G44" s="674"/>
      <c r="H44" s="187" t="s">
        <v>345</v>
      </c>
      <c r="I44" s="674"/>
      <c r="J44" s="674"/>
      <c r="K44" s="674"/>
    </row>
    <row r="45" spans="1:11" ht="18.75" customHeight="1">
      <c r="A45" s="195"/>
      <c r="B45" s="195"/>
      <c r="C45" s="196"/>
      <c r="D45" s="195"/>
      <c r="E45" s="189" t="s">
        <v>288</v>
      </c>
      <c r="F45" s="357"/>
      <c r="G45" s="171" t="s">
        <v>343</v>
      </c>
      <c r="H45" s="187" t="s">
        <v>341</v>
      </c>
      <c r="I45" s="675"/>
      <c r="J45" s="676"/>
      <c r="K45" s="171" t="s">
        <v>342</v>
      </c>
    </row>
    <row r="46" spans="1:11" ht="18.75" customHeight="1">
      <c r="A46" s="195"/>
      <c r="B46" s="195"/>
      <c r="C46" s="196"/>
      <c r="D46" s="195"/>
      <c r="E46" s="688" t="s">
        <v>375</v>
      </c>
      <c r="F46" s="688"/>
      <c r="G46" s="688"/>
      <c r="H46" s="688"/>
      <c r="I46" s="704"/>
      <c r="J46" s="704"/>
      <c r="K46" s="704"/>
    </row>
    <row r="47" spans="1:11" ht="18.75" customHeight="1">
      <c r="A47" s="195"/>
      <c r="B47" s="195"/>
      <c r="C47" s="196"/>
      <c r="D47" s="195"/>
      <c r="E47" s="694" t="s">
        <v>376</v>
      </c>
      <c r="F47" s="695"/>
      <c r="G47" s="694" t="s">
        <v>335</v>
      </c>
      <c r="H47" s="696"/>
      <c r="I47" s="699"/>
      <c r="J47" s="700"/>
      <c r="K47" s="701"/>
    </row>
    <row r="48" spans="1:11" ht="18.75" customHeight="1">
      <c r="A48" s="445"/>
      <c r="B48" s="445"/>
      <c r="C48" s="446"/>
      <c r="D48" s="445"/>
      <c r="E48" s="447"/>
      <c r="F48" s="198"/>
      <c r="G48" s="267"/>
      <c r="H48" s="705" t="s">
        <v>727</v>
      </c>
      <c r="I48" s="448"/>
      <c r="J48" s="451" t="s">
        <v>725</v>
      </c>
      <c r="K48" s="449" t="s">
        <v>726</v>
      </c>
    </row>
    <row r="49" spans="1:11" ht="18.75" customHeight="1">
      <c r="A49" s="445"/>
      <c r="B49" s="445"/>
      <c r="C49" s="446"/>
      <c r="D49" s="445"/>
      <c r="E49" s="447"/>
      <c r="F49" s="198"/>
      <c r="G49" s="447"/>
      <c r="H49" s="706"/>
      <c r="I49" s="449" t="s">
        <v>724</v>
      </c>
      <c r="J49" s="452"/>
      <c r="K49" s="453"/>
    </row>
    <row r="50" spans="1:11" ht="18.75" customHeight="1">
      <c r="A50" s="445"/>
      <c r="B50" s="445"/>
      <c r="C50" s="446"/>
      <c r="D50" s="445"/>
      <c r="E50" s="447"/>
      <c r="F50" s="198"/>
      <c r="G50" s="447"/>
      <c r="H50" s="706"/>
      <c r="I50" s="450" t="s">
        <v>722</v>
      </c>
      <c r="J50" s="453"/>
      <c r="K50" s="453"/>
    </row>
    <row r="51" spans="1:11" ht="18.75" customHeight="1">
      <c r="A51" s="445"/>
      <c r="B51" s="445"/>
      <c r="C51" s="446"/>
      <c r="D51" s="445"/>
      <c r="E51" s="447"/>
      <c r="F51" s="198"/>
      <c r="G51" s="441"/>
      <c r="H51" s="707"/>
      <c r="I51" s="450" t="s">
        <v>723</v>
      </c>
      <c r="J51" s="453"/>
      <c r="K51" s="453"/>
    </row>
    <row r="52" spans="1:11" ht="18.75" customHeight="1">
      <c r="A52" s="200"/>
      <c r="B52" s="200"/>
      <c r="C52" s="201"/>
      <c r="D52" s="200"/>
      <c r="E52" s="197"/>
      <c r="F52" s="203"/>
      <c r="G52" s="697" t="s">
        <v>334</v>
      </c>
      <c r="H52" s="698"/>
      <c r="I52" s="702"/>
      <c r="J52" s="702"/>
      <c r="K52" s="703"/>
    </row>
    <row r="53" spans="1:11" ht="6.75" customHeight="1"/>
    <row r="54" spans="1:11">
      <c r="A54" s="167" t="s">
        <v>378</v>
      </c>
    </row>
    <row r="55" spans="1:11" ht="18.75" customHeight="1">
      <c r="A55" s="718"/>
      <c r="B55" s="719"/>
      <c r="C55" s="719"/>
      <c r="D55" s="719"/>
      <c r="E55" s="719"/>
      <c r="F55" s="719"/>
      <c r="G55" s="719"/>
      <c r="H55" s="719"/>
      <c r="I55" s="719"/>
      <c r="J55" s="719"/>
      <c r="K55" s="720"/>
    </row>
    <row r="56" spans="1:11" ht="18.75" customHeight="1">
      <c r="A56" s="721"/>
      <c r="B56" s="722"/>
      <c r="C56" s="722"/>
      <c r="D56" s="722"/>
      <c r="E56" s="722"/>
      <c r="F56" s="722"/>
      <c r="G56" s="722"/>
      <c r="H56" s="722"/>
      <c r="I56" s="722"/>
      <c r="J56" s="722"/>
      <c r="K56" s="723"/>
    </row>
    <row r="57" spans="1:11" ht="18.75" customHeight="1">
      <c r="A57" s="724"/>
      <c r="B57" s="725"/>
      <c r="C57" s="725"/>
      <c r="D57" s="725"/>
      <c r="E57" s="725"/>
      <c r="F57" s="725"/>
      <c r="G57" s="725"/>
      <c r="H57" s="725"/>
      <c r="I57" s="725"/>
      <c r="J57" s="725"/>
      <c r="K57" s="726"/>
    </row>
    <row r="59" spans="1:11">
      <c r="A59" s="167" t="s">
        <v>379</v>
      </c>
    </row>
    <row r="60" spans="1:11" ht="18.75" customHeight="1">
      <c r="A60" s="718"/>
      <c r="B60" s="719"/>
      <c r="C60" s="719"/>
      <c r="D60" s="719"/>
      <c r="E60" s="719"/>
      <c r="F60" s="719"/>
      <c r="G60" s="719"/>
      <c r="H60" s="719"/>
      <c r="I60" s="719"/>
      <c r="J60" s="719"/>
      <c r="K60" s="720"/>
    </row>
    <row r="61" spans="1:11" ht="18.75" customHeight="1">
      <c r="A61" s="721"/>
      <c r="B61" s="722"/>
      <c r="C61" s="722"/>
      <c r="D61" s="722"/>
      <c r="E61" s="722"/>
      <c r="F61" s="722"/>
      <c r="G61" s="722"/>
      <c r="H61" s="722"/>
      <c r="I61" s="722"/>
      <c r="J61" s="722"/>
      <c r="K61" s="723"/>
    </row>
    <row r="62" spans="1:11" ht="18.75" customHeight="1">
      <c r="A62" s="724"/>
      <c r="B62" s="725"/>
      <c r="C62" s="725"/>
      <c r="D62" s="725"/>
      <c r="E62" s="725"/>
      <c r="F62" s="725"/>
      <c r="G62" s="725"/>
      <c r="H62" s="725"/>
      <c r="I62" s="725"/>
      <c r="J62" s="725"/>
      <c r="K62" s="726"/>
    </row>
  </sheetData>
  <mergeCells count="53">
    <mergeCell ref="B42:C42"/>
    <mergeCell ref="D42:F42"/>
    <mergeCell ref="G42:H42"/>
    <mergeCell ref="B43:C44"/>
    <mergeCell ref="D43:F43"/>
    <mergeCell ref="H43:K43"/>
    <mergeCell ref="F44:G44"/>
    <mergeCell ref="I44:K44"/>
    <mergeCell ref="A60:K62"/>
    <mergeCell ref="I45:J45"/>
    <mergeCell ref="E46:H46"/>
    <mergeCell ref="I46:K46"/>
    <mergeCell ref="E47:F47"/>
    <mergeCell ref="G47:H47"/>
    <mergeCell ref="I47:K47"/>
    <mergeCell ref="H48:H51"/>
    <mergeCell ref="G52:H52"/>
    <mergeCell ref="I52:K52"/>
    <mergeCell ref="A55:K57"/>
    <mergeCell ref="B41:C41"/>
    <mergeCell ref="D41:F41"/>
    <mergeCell ref="G41:H41"/>
    <mergeCell ref="A39:B39"/>
    <mergeCell ref="C39:H39"/>
    <mergeCell ref="B40:C40"/>
    <mergeCell ref="D40:F40"/>
    <mergeCell ref="G40:H40"/>
    <mergeCell ref="A25:A26"/>
    <mergeCell ref="A31:K33"/>
    <mergeCell ref="A38:B38"/>
    <mergeCell ref="C38:H38"/>
    <mergeCell ref="B16:F16"/>
    <mergeCell ref="G16:K16"/>
    <mergeCell ref="A23:A24"/>
    <mergeCell ref="J23:J24"/>
    <mergeCell ref="A17:A18"/>
    <mergeCell ref="B17:F17"/>
    <mergeCell ref="G17:K17"/>
    <mergeCell ref="B18:F18"/>
    <mergeCell ref="G18:K18"/>
    <mergeCell ref="K23:K24"/>
    <mergeCell ref="B23:I23"/>
    <mergeCell ref="A2:K2"/>
    <mergeCell ref="B5:F5"/>
    <mergeCell ref="A8:C8"/>
    <mergeCell ref="D8:F8"/>
    <mergeCell ref="G8:K8"/>
    <mergeCell ref="A9:C9"/>
    <mergeCell ref="D9:F9"/>
    <mergeCell ref="G9:K9"/>
    <mergeCell ref="A14:A15"/>
    <mergeCell ref="B14:F14"/>
    <mergeCell ref="G14:K14"/>
  </mergeCells>
  <phoneticPr fontId="5"/>
  <dataValidations count="2">
    <dataValidation type="list" allowBlank="1" showInputMessage="1" showErrorMessage="1" sqref="G40:H40">
      <formula1>"はい,いいえ"</formula1>
    </dataValidation>
    <dataValidation type="list" allowBlank="1" showInputMessage="1" showErrorMessage="1" sqref="C38">
      <formula1>"無医地区,無医地区に準じる地区,無歯科医地区,無歯科医地区に準じる地区"</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'管理用（このシートは削除しないでください）'!$B$24:$B$33</xm:f>
          </x14:formula1>
          <xm:sqref>C39:H39</xm:sqref>
        </x14:dataValidation>
        <x14:dataValidation type="list" allowBlank="1" showInputMessage="1" showErrorMessage="1">
          <x14:formula1>
            <xm:f>'管理用（このシートは削除しないでください）'!$F$3:$F$9</xm:f>
          </x14:formula1>
          <xm:sqref>B18:K18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70"/>
  <sheetViews>
    <sheetView view="pageBreakPreview" zoomScale="90" zoomScaleNormal="100" zoomScaleSheetLayoutView="90" workbookViewId="0">
      <selection activeCell="M8" sqref="M8"/>
    </sheetView>
  </sheetViews>
  <sheetFormatPr defaultColWidth="9" defaultRowHeight="12"/>
  <cols>
    <col min="1" max="1" width="11.25" style="167" customWidth="1"/>
    <col min="2" max="18" width="10" style="167" customWidth="1"/>
    <col min="19" max="16384" width="9" style="167"/>
  </cols>
  <sheetData>
    <row r="1" spans="1:11">
      <c r="A1" s="167" t="s">
        <v>381</v>
      </c>
    </row>
    <row r="2" spans="1:11" ht="18" customHeight="1">
      <c r="A2" s="737" t="s">
        <v>285</v>
      </c>
      <c r="B2" s="737"/>
      <c r="C2" s="737"/>
      <c r="D2" s="737"/>
      <c r="E2" s="737"/>
      <c r="F2" s="737"/>
      <c r="G2" s="737"/>
      <c r="H2" s="737"/>
      <c r="I2" s="737"/>
      <c r="J2" s="737"/>
      <c r="K2" s="737"/>
    </row>
    <row r="5" spans="1:11" ht="18.75" customHeight="1">
      <c r="A5" s="187" t="s">
        <v>86</v>
      </c>
      <c r="B5" s="734" t="s">
        <v>382</v>
      </c>
      <c r="C5" s="734"/>
      <c r="D5" s="734"/>
      <c r="E5" s="734"/>
      <c r="F5" s="734"/>
    </row>
    <row r="6" spans="1:11" ht="12" customHeight="1">
      <c r="A6" s="194"/>
      <c r="B6" s="177"/>
      <c r="C6" s="177"/>
      <c r="D6" s="177"/>
      <c r="E6" s="177"/>
      <c r="F6" s="177"/>
    </row>
    <row r="8" spans="1:11">
      <c r="A8" s="734" t="s">
        <v>271</v>
      </c>
      <c r="B8" s="734"/>
      <c r="C8" s="734"/>
      <c r="D8" s="734" t="s">
        <v>312</v>
      </c>
      <c r="E8" s="734"/>
      <c r="F8" s="734"/>
      <c r="G8" s="734" t="s">
        <v>272</v>
      </c>
      <c r="H8" s="734"/>
      <c r="I8" s="734"/>
      <c r="J8" s="734"/>
      <c r="K8" s="734"/>
    </row>
    <row r="9" spans="1:11" ht="18.75" customHeight="1">
      <c r="A9" s="739"/>
      <c r="B9" s="739"/>
      <c r="C9" s="739"/>
      <c r="D9" s="739"/>
      <c r="E9" s="739"/>
      <c r="F9" s="739"/>
      <c r="G9" s="739"/>
      <c r="H9" s="739"/>
      <c r="I9" s="739"/>
      <c r="J9" s="739"/>
      <c r="K9" s="739"/>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38" t="s">
        <v>273</v>
      </c>
      <c r="B14" s="728" t="s">
        <v>286</v>
      </c>
      <c r="C14" s="728"/>
      <c r="D14" s="728"/>
      <c r="E14" s="728"/>
      <c r="F14" s="728"/>
      <c r="G14" s="728" t="s">
        <v>287</v>
      </c>
      <c r="H14" s="728"/>
      <c r="I14" s="728"/>
      <c r="J14" s="728"/>
      <c r="K14" s="728"/>
    </row>
    <row r="15" spans="1:11" ht="18.75" customHeight="1">
      <c r="A15" s="729"/>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711"/>
      <c r="C16" s="711"/>
      <c r="D16" s="711"/>
      <c r="E16" s="711"/>
      <c r="F16" s="711"/>
      <c r="G16" s="671"/>
      <c r="H16" s="672"/>
      <c r="I16" s="672"/>
      <c r="J16" s="672"/>
      <c r="K16" s="673"/>
    </row>
    <row r="17" spans="1:11" ht="18.75" customHeight="1">
      <c r="A17" s="343" t="s">
        <v>383</v>
      </c>
      <c r="B17" s="337" t="s">
        <v>624</v>
      </c>
      <c r="C17" s="379"/>
      <c r="D17" s="338" t="s">
        <v>625</v>
      </c>
      <c r="E17" s="380"/>
      <c r="F17" s="340" t="s">
        <v>626</v>
      </c>
      <c r="G17" s="380"/>
      <c r="H17" s="339" t="s">
        <v>627</v>
      </c>
      <c r="I17" s="380"/>
      <c r="J17" s="339" t="s">
        <v>628</v>
      </c>
      <c r="K17" s="341">
        <f>C17+E17+G17+I17</f>
        <v>0</v>
      </c>
    </row>
    <row r="18" spans="1:11">
      <c r="A18" s="705" t="s">
        <v>292</v>
      </c>
      <c r="B18" s="728" t="s">
        <v>384</v>
      </c>
      <c r="C18" s="728"/>
      <c r="D18" s="728"/>
      <c r="E18" s="728"/>
      <c r="F18" s="728"/>
      <c r="G18" s="728" t="s">
        <v>385</v>
      </c>
      <c r="H18" s="728"/>
      <c r="I18" s="728"/>
      <c r="J18" s="728"/>
      <c r="K18" s="728"/>
    </row>
    <row r="19" spans="1:11" ht="18.75" customHeight="1">
      <c r="A19" s="729"/>
      <c r="B19" s="711"/>
      <c r="C19" s="711"/>
      <c r="D19" s="711"/>
      <c r="E19" s="711"/>
      <c r="F19" s="711"/>
      <c r="G19" s="711"/>
      <c r="H19" s="711"/>
      <c r="I19" s="711"/>
      <c r="J19" s="711"/>
      <c r="K19" s="711"/>
    </row>
    <row r="20" spans="1:11" ht="12" customHeight="1">
      <c r="A20" s="727" t="s">
        <v>293</v>
      </c>
      <c r="B20" s="187" t="s">
        <v>294</v>
      </c>
      <c r="C20" s="734" t="s">
        <v>295</v>
      </c>
      <c r="D20" s="734"/>
      <c r="E20" s="734"/>
      <c r="F20" s="734"/>
      <c r="G20" s="734"/>
      <c r="H20" s="734"/>
      <c r="I20" s="734"/>
      <c r="J20" s="734"/>
      <c r="K20" s="734"/>
    </row>
    <row r="21" spans="1:11">
      <c r="A21" s="727"/>
      <c r="B21" s="711"/>
      <c r="C21" s="187" t="s">
        <v>296</v>
      </c>
      <c r="D21" s="187" t="s">
        <v>297</v>
      </c>
      <c r="E21" s="187" t="s">
        <v>298</v>
      </c>
      <c r="F21" s="735" t="s">
        <v>291</v>
      </c>
      <c r="G21" s="736"/>
      <c r="H21" s="728" t="s">
        <v>299</v>
      </c>
      <c r="I21" s="728"/>
      <c r="J21" s="728"/>
      <c r="K21" s="728"/>
    </row>
    <row r="22" spans="1:11" ht="18.75" customHeight="1">
      <c r="A22" s="727"/>
      <c r="B22" s="711"/>
      <c r="C22" s="350"/>
      <c r="D22" s="351"/>
      <c r="E22" s="352"/>
      <c r="F22" s="674"/>
      <c r="G22" s="674"/>
      <c r="H22" s="173" t="s">
        <v>300</v>
      </c>
      <c r="I22" s="353"/>
      <c r="J22" s="173" t="s">
        <v>301</v>
      </c>
      <c r="K22" s="354"/>
    </row>
    <row r="23" spans="1:11" ht="18.75" customHeight="1">
      <c r="A23" s="727"/>
      <c r="B23" s="711"/>
      <c r="C23" s="350"/>
      <c r="D23" s="351"/>
      <c r="E23" s="352"/>
      <c r="F23" s="674"/>
      <c r="G23" s="674"/>
      <c r="H23" s="173" t="s">
        <v>300</v>
      </c>
      <c r="I23" s="353"/>
      <c r="J23" s="173" t="s">
        <v>301</v>
      </c>
      <c r="K23" s="354"/>
    </row>
    <row r="24" spans="1:11" ht="7.5" customHeight="1"/>
    <row r="25" spans="1:11" ht="7.5" customHeight="1"/>
    <row r="26" spans="1:11">
      <c r="A26" s="167" t="s">
        <v>316</v>
      </c>
    </row>
    <row r="27" spans="1:11" ht="3.75" customHeight="1"/>
    <row r="28" spans="1:11">
      <c r="A28" s="716" t="s">
        <v>63</v>
      </c>
      <c r="B28" s="714" t="s">
        <v>504</v>
      </c>
      <c r="C28" s="715"/>
      <c r="D28" s="714" t="s">
        <v>505</v>
      </c>
      <c r="E28" s="754"/>
      <c r="F28" s="715"/>
      <c r="G28" s="714" t="s">
        <v>506</v>
      </c>
      <c r="H28" s="754"/>
      <c r="I28" s="754"/>
      <c r="J28" s="754"/>
      <c r="K28" s="715"/>
    </row>
    <row r="29" spans="1:11">
      <c r="A29" s="717"/>
      <c r="B29" s="190" t="s">
        <v>386</v>
      </c>
      <c r="C29" s="190" t="s">
        <v>387</v>
      </c>
      <c r="D29" s="190" t="s">
        <v>391</v>
      </c>
      <c r="E29" s="190" t="s">
        <v>615</v>
      </c>
      <c r="F29" s="190" t="s">
        <v>388</v>
      </c>
      <c r="G29" s="231" t="s">
        <v>392</v>
      </c>
      <c r="H29" s="229" t="s">
        <v>393</v>
      </c>
      <c r="I29" s="230" t="s">
        <v>394</v>
      </c>
      <c r="J29" s="191" t="s">
        <v>395</v>
      </c>
      <c r="K29" s="191" t="s">
        <v>279</v>
      </c>
    </row>
    <row r="30" spans="1:11" ht="18.75" customHeight="1">
      <c r="A30" s="187" t="s">
        <v>637</v>
      </c>
      <c r="B30" s="351"/>
      <c r="C30" s="351"/>
      <c r="D30" s="351"/>
      <c r="E30" s="351"/>
      <c r="F30" s="351"/>
      <c r="G30" s="359"/>
      <c r="H30" s="351"/>
      <c r="I30" s="351"/>
      <c r="J30" s="351"/>
      <c r="K30" s="351"/>
    </row>
    <row r="31" spans="1:11" ht="15" customHeight="1">
      <c r="A31" s="728" t="s">
        <v>638</v>
      </c>
      <c r="B31" s="454"/>
      <c r="C31" s="454"/>
      <c r="D31" s="454"/>
      <c r="E31" s="454"/>
      <c r="F31" s="454"/>
      <c r="G31" s="454"/>
      <c r="H31" s="454"/>
      <c r="I31" s="454"/>
      <c r="J31" s="454"/>
      <c r="K31" s="454"/>
    </row>
    <row r="32" spans="1:11" ht="15" customHeight="1">
      <c r="A32" s="728"/>
      <c r="B32" s="356"/>
      <c r="C32" s="356"/>
      <c r="D32" s="356"/>
      <c r="E32" s="360"/>
      <c r="F32" s="360"/>
      <c r="G32" s="360"/>
      <c r="H32" s="360"/>
      <c r="I32" s="360"/>
      <c r="J32" s="360"/>
      <c r="K32" s="360"/>
    </row>
    <row r="33" spans="1:13">
      <c r="A33" s="716" t="s">
        <v>63</v>
      </c>
      <c r="B33" s="716" t="s">
        <v>389</v>
      </c>
      <c r="C33" s="716" t="s">
        <v>396</v>
      </c>
      <c r="D33" s="716" t="s">
        <v>279</v>
      </c>
      <c r="E33" s="716" t="s">
        <v>282</v>
      </c>
      <c r="F33" s="760" t="s">
        <v>397</v>
      </c>
      <c r="G33" s="760"/>
      <c r="H33" s="760"/>
      <c r="I33" s="760"/>
      <c r="J33" s="760"/>
      <c r="K33" s="760"/>
    </row>
    <row r="34" spans="1:13">
      <c r="A34" s="717"/>
      <c r="B34" s="717"/>
      <c r="C34" s="717"/>
      <c r="D34" s="717"/>
      <c r="E34" s="717"/>
      <c r="F34" s="760" t="s">
        <v>390</v>
      </c>
      <c r="G34" s="760"/>
      <c r="H34" s="760"/>
      <c r="I34" s="760" t="s">
        <v>279</v>
      </c>
      <c r="J34" s="760"/>
      <c r="K34" s="760"/>
    </row>
    <row r="35" spans="1:13" ht="18.75" customHeight="1">
      <c r="A35" s="187" t="s">
        <v>637</v>
      </c>
      <c r="B35" s="351"/>
      <c r="C35" s="351"/>
      <c r="D35" s="361"/>
      <c r="E35" s="208" t="str">
        <f>IF(SUM(B30:K30)+SUM(B35:D35)=0,"",SUM(B30:K30)+SUM(B35:D35))</f>
        <v/>
      </c>
      <c r="F35" s="761"/>
      <c r="G35" s="761"/>
      <c r="H35" s="761"/>
      <c r="I35" s="762"/>
      <c r="J35" s="762"/>
      <c r="K35" s="762"/>
    </row>
    <row r="36" spans="1:13" ht="15" customHeight="1">
      <c r="A36" s="728" t="s">
        <v>638</v>
      </c>
      <c r="B36" s="454"/>
      <c r="C36" s="454"/>
      <c r="D36" s="454"/>
      <c r="E36" s="209" t="str">
        <f>IF(SUM(B31:K31)+SUM(B36:D36)=0,"",SUM(B31:K31)+SUM(B36:D36))</f>
        <v/>
      </c>
      <c r="F36" s="761"/>
      <c r="G36" s="761"/>
      <c r="H36" s="761"/>
      <c r="I36" s="762"/>
      <c r="J36" s="762"/>
      <c r="K36" s="762"/>
    </row>
    <row r="37" spans="1:13" ht="15" customHeight="1">
      <c r="A37" s="728"/>
      <c r="B37" s="356"/>
      <c r="C37" s="356"/>
      <c r="D37" s="362"/>
      <c r="E37" s="210" t="str">
        <f>IF(SUM(B32:K32)+SUM(B37:D37)=0,"",SUM(B32:K32)+SUM(B37:D37))</f>
        <v/>
      </c>
      <c r="F37" s="761"/>
      <c r="G37" s="761"/>
      <c r="H37" s="761"/>
      <c r="I37" s="762"/>
      <c r="J37" s="762"/>
      <c r="K37" s="762"/>
    </row>
    <row r="38" spans="1:13" ht="7.5" customHeight="1">
      <c r="A38" s="194"/>
      <c r="B38" s="183"/>
      <c r="C38" s="183"/>
      <c r="D38" s="183"/>
      <c r="E38" s="183"/>
      <c r="F38" s="183"/>
      <c r="G38" s="183"/>
      <c r="H38" s="183"/>
      <c r="I38" s="183"/>
      <c r="J38" s="183"/>
      <c r="K38" s="183"/>
    </row>
    <row r="39" spans="1:13" ht="7.5" customHeight="1">
      <c r="A39" s="194"/>
      <c r="B39" s="183"/>
      <c r="C39" s="183"/>
      <c r="D39" s="183"/>
      <c r="E39" s="183"/>
      <c r="F39" s="183"/>
      <c r="G39" s="183"/>
      <c r="H39" s="183"/>
      <c r="I39" s="183"/>
      <c r="J39" s="183"/>
      <c r="K39" s="183"/>
    </row>
    <row r="40" spans="1:13">
      <c r="A40" s="167" t="s">
        <v>398</v>
      </c>
    </row>
    <row r="41" spans="1:13" ht="3.75" customHeight="1">
      <c r="J41" s="240"/>
    </row>
    <row r="42" spans="1:13" ht="15" customHeight="1">
      <c r="A42" s="772" t="s">
        <v>399</v>
      </c>
      <c r="B42" s="773"/>
      <c r="C42" s="773"/>
      <c r="D42" s="774"/>
      <c r="E42" s="764" t="s">
        <v>403</v>
      </c>
      <c r="F42" s="765"/>
      <c r="G42" s="765"/>
      <c r="H42" s="766"/>
      <c r="I42" s="755" t="s">
        <v>282</v>
      </c>
      <c r="J42" s="235"/>
      <c r="K42" s="240"/>
    </row>
    <row r="43" spans="1:13" ht="15" customHeight="1">
      <c r="A43" s="775"/>
      <c r="B43" s="776"/>
      <c r="C43" s="776"/>
      <c r="D43" s="777"/>
      <c r="E43" s="758" t="s">
        <v>400</v>
      </c>
      <c r="F43" s="234"/>
      <c r="G43" s="758" t="s">
        <v>401</v>
      </c>
      <c r="H43" s="239"/>
      <c r="I43" s="756"/>
      <c r="J43" s="235"/>
      <c r="K43" s="240"/>
    </row>
    <row r="44" spans="1:13" ht="27" customHeight="1">
      <c r="A44" s="677"/>
      <c r="B44" s="778"/>
      <c r="C44" s="778"/>
      <c r="D44" s="678"/>
      <c r="E44" s="759"/>
      <c r="F44" s="243" t="s">
        <v>404</v>
      </c>
      <c r="G44" s="759"/>
      <c r="H44" s="251" t="s">
        <v>404</v>
      </c>
      <c r="I44" s="757"/>
      <c r="J44" s="235"/>
      <c r="K44" s="240"/>
    </row>
    <row r="45" spans="1:13" ht="15" customHeight="1">
      <c r="A45" s="767"/>
      <c r="B45" s="767"/>
      <c r="C45" s="767"/>
      <c r="D45" s="767"/>
      <c r="E45" s="363"/>
      <c r="F45" s="333" t="str">
        <f>L45</f>
        <v/>
      </c>
      <c r="G45" s="515"/>
      <c r="H45" s="334" t="str">
        <f>M45</f>
        <v/>
      </c>
      <c r="I45" s="250" t="str">
        <f>IF(E45+G45=0,"",F45+H45)</f>
        <v/>
      </c>
      <c r="J45" s="240"/>
      <c r="K45" s="240"/>
      <c r="L45" s="167" t="str">
        <f>IF(E45="","",ROUND(E45/12,2))</f>
        <v/>
      </c>
      <c r="M45" s="167" t="str">
        <f>IF(G45="","",ROUND(G45/12,2))</f>
        <v/>
      </c>
    </row>
    <row r="46" spans="1:13" ht="15" customHeight="1">
      <c r="A46" s="767"/>
      <c r="B46" s="767"/>
      <c r="C46" s="767"/>
      <c r="D46" s="767"/>
      <c r="E46" s="363"/>
      <c r="F46" s="333" t="str">
        <f t="shared" ref="F46:F56" si="0">L46</f>
        <v/>
      </c>
      <c r="G46" s="515"/>
      <c r="H46" s="334" t="str">
        <f t="shared" ref="H46:H56" si="1">M46</f>
        <v/>
      </c>
      <c r="I46" s="250" t="str">
        <f t="shared" ref="I46:I56" si="2">IF(E46+G46=0,"",F46+H46)</f>
        <v/>
      </c>
      <c r="J46" s="240"/>
      <c r="K46" s="240"/>
      <c r="L46" s="167" t="str">
        <f t="shared" ref="L46:L56" si="3">IF(E46="","",ROUND(E46/12,2))</f>
        <v/>
      </c>
      <c r="M46" s="167" t="str">
        <f t="shared" ref="M46:M56" si="4">IF(G46="","",ROUND(G46/12,2))</f>
        <v/>
      </c>
    </row>
    <row r="47" spans="1:13" ht="15" customHeight="1">
      <c r="A47" s="767"/>
      <c r="B47" s="767"/>
      <c r="C47" s="767"/>
      <c r="D47" s="767"/>
      <c r="E47" s="363"/>
      <c r="F47" s="333" t="str">
        <f t="shared" si="0"/>
        <v/>
      </c>
      <c r="G47" s="515"/>
      <c r="H47" s="334" t="str">
        <f t="shared" si="1"/>
        <v/>
      </c>
      <c r="I47" s="250" t="str">
        <f t="shared" si="2"/>
        <v/>
      </c>
      <c r="J47" s="240"/>
      <c r="K47" s="240"/>
      <c r="L47" s="167" t="str">
        <f t="shared" si="3"/>
        <v/>
      </c>
      <c r="M47" s="167" t="str">
        <f t="shared" si="4"/>
        <v/>
      </c>
    </row>
    <row r="48" spans="1:13" ht="15" customHeight="1">
      <c r="A48" s="767"/>
      <c r="B48" s="767"/>
      <c r="C48" s="767"/>
      <c r="D48" s="767"/>
      <c r="E48" s="363"/>
      <c r="F48" s="333" t="str">
        <f t="shared" si="0"/>
        <v/>
      </c>
      <c r="G48" s="515"/>
      <c r="H48" s="334" t="str">
        <f t="shared" si="1"/>
        <v/>
      </c>
      <c r="I48" s="250" t="str">
        <f t="shared" si="2"/>
        <v/>
      </c>
      <c r="J48" s="240"/>
      <c r="K48" s="240"/>
      <c r="L48" s="167" t="str">
        <f t="shared" si="3"/>
        <v/>
      </c>
      <c r="M48" s="167" t="str">
        <f t="shared" si="4"/>
        <v/>
      </c>
    </row>
    <row r="49" spans="1:13" ht="15" customHeight="1">
      <c r="A49" s="767"/>
      <c r="B49" s="767"/>
      <c r="C49" s="767"/>
      <c r="D49" s="767"/>
      <c r="E49" s="363"/>
      <c r="F49" s="333" t="str">
        <f t="shared" si="0"/>
        <v/>
      </c>
      <c r="G49" s="515"/>
      <c r="H49" s="334" t="str">
        <f t="shared" si="1"/>
        <v/>
      </c>
      <c r="I49" s="250" t="str">
        <f t="shared" si="2"/>
        <v/>
      </c>
      <c r="J49" s="240"/>
      <c r="K49" s="240"/>
      <c r="L49" s="167" t="str">
        <f t="shared" si="3"/>
        <v/>
      </c>
      <c r="M49" s="167" t="str">
        <f t="shared" si="4"/>
        <v/>
      </c>
    </row>
    <row r="50" spans="1:13" ht="15" customHeight="1">
      <c r="A50" s="767"/>
      <c r="B50" s="767"/>
      <c r="C50" s="767"/>
      <c r="D50" s="767"/>
      <c r="E50" s="363"/>
      <c r="F50" s="333" t="str">
        <f t="shared" si="0"/>
        <v/>
      </c>
      <c r="G50" s="515"/>
      <c r="H50" s="334" t="str">
        <f t="shared" si="1"/>
        <v/>
      </c>
      <c r="I50" s="250" t="str">
        <f t="shared" si="2"/>
        <v/>
      </c>
      <c r="J50" s="240"/>
      <c r="K50" s="240"/>
      <c r="L50" s="167" t="str">
        <f t="shared" si="3"/>
        <v/>
      </c>
      <c r="M50" s="167" t="str">
        <f t="shared" si="4"/>
        <v/>
      </c>
    </row>
    <row r="51" spans="1:13" ht="15" customHeight="1">
      <c r="A51" s="767"/>
      <c r="B51" s="767"/>
      <c r="C51" s="767"/>
      <c r="D51" s="767"/>
      <c r="E51" s="363"/>
      <c r="F51" s="333" t="str">
        <f t="shared" si="0"/>
        <v/>
      </c>
      <c r="G51" s="515"/>
      <c r="H51" s="334" t="str">
        <f t="shared" si="1"/>
        <v/>
      </c>
      <c r="I51" s="250" t="str">
        <f t="shared" si="2"/>
        <v/>
      </c>
      <c r="J51" s="240"/>
      <c r="K51" s="240"/>
      <c r="L51" s="167" t="str">
        <f t="shared" si="3"/>
        <v/>
      </c>
      <c r="M51" s="167" t="str">
        <f t="shared" si="4"/>
        <v/>
      </c>
    </row>
    <row r="52" spans="1:13" ht="15" customHeight="1">
      <c r="A52" s="767"/>
      <c r="B52" s="767"/>
      <c r="C52" s="767"/>
      <c r="D52" s="767"/>
      <c r="E52" s="363"/>
      <c r="F52" s="333" t="str">
        <f t="shared" si="0"/>
        <v/>
      </c>
      <c r="G52" s="515"/>
      <c r="H52" s="334" t="str">
        <f t="shared" si="1"/>
        <v/>
      </c>
      <c r="I52" s="250" t="str">
        <f t="shared" si="2"/>
        <v/>
      </c>
      <c r="J52" s="240"/>
      <c r="K52" s="240"/>
      <c r="L52" s="167" t="str">
        <f t="shared" si="3"/>
        <v/>
      </c>
      <c r="M52" s="167" t="str">
        <f t="shared" si="4"/>
        <v/>
      </c>
    </row>
    <row r="53" spans="1:13" ht="15" customHeight="1">
      <c r="A53" s="767"/>
      <c r="B53" s="767"/>
      <c r="C53" s="767"/>
      <c r="D53" s="767"/>
      <c r="E53" s="363"/>
      <c r="F53" s="333" t="str">
        <f t="shared" si="0"/>
        <v/>
      </c>
      <c r="G53" s="515"/>
      <c r="H53" s="334" t="str">
        <f t="shared" si="1"/>
        <v/>
      </c>
      <c r="I53" s="250" t="str">
        <f t="shared" si="2"/>
        <v/>
      </c>
      <c r="J53" s="240"/>
      <c r="K53" s="240"/>
      <c r="L53" s="167" t="str">
        <f t="shared" si="3"/>
        <v/>
      </c>
      <c r="M53" s="167" t="str">
        <f t="shared" si="4"/>
        <v/>
      </c>
    </row>
    <row r="54" spans="1:13" ht="15" customHeight="1">
      <c r="A54" s="767"/>
      <c r="B54" s="767"/>
      <c r="C54" s="767"/>
      <c r="D54" s="767"/>
      <c r="E54" s="363"/>
      <c r="F54" s="333" t="str">
        <f t="shared" si="0"/>
        <v/>
      </c>
      <c r="G54" s="515"/>
      <c r="H54" s="334" t="str">
        <f t="shared" si="1"/>
        <v/>
      </c>
      <c r="I54" s="250" t="str">
        <f t="shared" si="2"/>
        <v/>
      </c>
      <c r="J54" s="240"/>
      <c r="K54" s="240"/>
      <c r="L54" s="167" t="str">
        <f t="shared" si="3"/>
        <v/>
      </c>
      <c r="M54" s="167" t="str">
        <f t="shared" si="4"/>
        <v/>
      </c>
    </row>
    <row r="55" spans="1:13" ht="15" customHeight="1">
      <c r="A55" s="767"/>
      <c r="B55" s="767"/>
      <c r="C55" s="767"/>
      <c r="D55" s="767"/>
      <c r="E55" s="363"/>
      <c r="F55" s="333" t="str">
        <f t="shared" si="0"/>
        <v/>
      </c>
      <c r="G55" s="515"/>
      <c r="H55" s="334" t="str">
        <f t="shared" si="1"/>
        <v/>
      </c>
      <c r="I55" s="250" t="str">
        <f t="shared" si="2"/>
        <v/>
      </c>
      <c r="J55" s="240"/>
      <c r="K55" s="240"/>
      <c r="L55" s="167" t="str">
        <f t="shared" si="3"/>
        <v/>
      </c>
      <c r="M55" s="167" t="str">
        <f t="shared" si="4"/>
        <v/>
      </c>
    </row>
    <row r="56" spans="1:13" ht="15" customHeight="1" thickBot="1">
      <c r="A56" s="768"/>
      <c r="B56" s="768"/>
      <c r="C56" s="768"/>
      <c r="D56" s="768"/>
      <c r="E56" s="364"/>
      <c r="F56" s="335" t="str">
        <f t="shared" si="0"/>
        <v/>
      </c>
      <c r="G56" s="516"/>
      <c r="H56" s="336" t="str">
        <f t="shared" si="1"/>
        <v/>
      </c>
      <c r="I56" s="249" t="str">
        <f t="shared" si="2"/>
        <v/>
      </c>
      <c r="J56" s="240"/>
      <c r="K56" s="240"/>
      <c r="L56" s="167" t="str">
        <f t="shared" si="3"/>
        <v/>
      </c>
      <c r="M56" s="167" t="str">
        <f t="shared" si="4"/>
        <v/>
      </c>
    </row>
    <row r="57" spans="1:13" ht="15" customHeight="1" thickTop="1" thickBot="1">
      <c r="A57" s="769" t="s">
        <v>282</v>
      </c>
      <c r="B57" s="770"/>
      <c r="C57" s="770"/>
      <c r="D57" s="771"/>
      <c r="E57" s="242" t="str">
        <f>IF(E45="","",SUM(E45:E56))</f>
        <v/>
      </c>
      <c r="F57" s="246" t="str">
        <f t="shared" ref="F57" si="5">IF(F45="","",SUM(F45:F56))</f>
        <v/>
      </c>
      <c r="G57" s="517" t="str">
        <f t="shared" ref="G57" si="6">IF(G45="","",SUM(G45:G56))</f>
        <v/>
      </c>
      <c r="H57" s="252" t="str">
        <f t="shared" ref="H57:I57" si="7">IF(H45="","",SUM(H45:H56))</f>
        <v/>
      </c>
      <c r="I57" s="384" t="str">
        <f t="shared" si="7"/>
        <v/>
      </c>
      <c r="J57" s="240"/>
      <c r="K57" s="240"/>
    </row>
    <row r="58" spans="1:13" ht="15" customHeight="1" thickBot="1">
      <c r="A58" s="194"/>
      <c r="B58" s="183"/>
      <c r="C58" s="183"/>
      <c r="D58" s="183"/>
      <c r="E58" s="183"/>
      <c r="F58" s="763" t="s">
        <v>405</v>
      </c>
      <c r="G58" s="763"/>
      <c r="H58" s="763"/>
      <c r="I58" s="385" t="str">
        <f>IF(I57="","",ROUNDDOWN(I57,0))</f>
        <v/>
      </c>
      <c r="J58" s="240"/>
      <c r="K58" s="240"/>
    </row>
    <row r="59" spans="1:13" ht="7.5" customHeight="1">
      <c r="A59" s="194"/>
      <c r="B59" s="183"/>
      <c r="C59" s="183"/>
      <c r="D59" s="183"/>
      <c r="E59" s="183"/>
      <c r="F59" s="183"/>
      <c r="G59" s="183"/>
      <c r="H59" s="183"/>
      <c r="I59" s="183"/>
      <c r="J59" s="240"/>
      <c r="K59" s="240"/>
    </row>
    <row r="60" spans="1:13" ht="7.5" customHeight="1">
      <c r="A60" s="194"/>
      <c r="B60" s="183"/>
      <c r="C60" s="183"/>
      <c r="D60" s="183"/>
      <c r="E60" s="183"/>
      <c r="F60" s="183"/>
      <c r="G60" s="183"/>
      <c r="H60" s="183"/>
      <c r="I60" s="183"/>
      <c r="J60" s="240"/>
      <c r="K60" s="240"/>
    </row>
    <row r="61" spans="1:13">
      <c r="A61" s="167" t="s">
        <v>402</v>
      </c>
      <c r="J61" s="241"/>
      <c r="K61" s="241"/>
    </row>
    <row r="62" spans="1:13" ht="3.75" customHeight="1"/>
    <row r="63" spans="1:13" ht="18.75" customHeight="1">
      <c r="A63" s="718"/>
      <c r="B63" s="719"/>
      <c r="C63" s="719"/>
      <c r="D63" s="719"/>
      <c r="E63" s="719"/>
      <c r="F63" s="719"/>
      <c r="G63" s="719"/>
      <c r="H63" s="719"/>
      <c r="I63" s="719"/>
      <c r="J63" s="719"/>
      <c r="K63" s="720"/>
    </row>
    <row r="64" spans="1:13" ht="18.75" customHeight="1">
      <c r="A64" s="721"/>
      <c r="B64" s="722"/>
      <c r="C64" s="722"/>
      <c r="D64" s="722"/>
      <c r="E64" s="722"/>
      <c r="F64" s="722"/>
      <c r="G64" s="722"/>
      <c r="H64" s="722"/>
      <c r="I64" s="722"/>
      <c r="J64" s="722"/>
      <c r="K64" s="723"/>
    </row>
    <row r="65" spans="1:11" ht="18.75" customHeight="1">
      <c r="A65" s="721"/>
      <c r="B65" s="722"/>
      <c r="C65" s="722"/>
      <c r="D65" s="722"/>
      <c r="E65" s="722"/>
      <c r="F65" s="722"/>
      <c r="G65" s="722"/>
      <c r="H65" s="722"/>
      <c r="I65" s="722"/>
      <c r="J65" s="722"/>
      <c r="K65" s="723"/>
    </row>
    <row r="66" spans="1:11" ht="18.75" customHeight="1">
      <c r="A66" s="724"/>
      <c r="B66" s="725"/>
      <c r="C66" s="725"/>
      <c r="D66" s="725"/>
      <c r="E66" s="725"/>
      <c r="F66" s="725"/>
      <c r="G66" s="725"/>
      <c r="H66" s="725"/>
      <c r="I66" s="725"/>
      <c r="J66" s="725"/>
      <c r="K66" s="726"/>
    </row>
    <row r="69" spans="1:11" ht="18.75" customHeight="1"/>
    <row r="70" spans="1:11" ht="18.75" customHeight="1"/>
  </sheetData>
  <mergeCells count="61">
    <mergeCell ref="F58:H58"/>
    <mergeCell ref="E42:H42"/>
    <mergeCell ref="A55:D55"/>
    <mergeCell ref="A56:D56"/>
    <mergeCell ref="A57:D57"/>
    <mergeCell ref="A52:D52"/>
    <mergeCell ref="A53:D53"/>
    <mergeCell ref="A54:D54"/>
    <mergeCell ref="A49:D49"/>
    <mergeCell ref="A50:D50"/>
    <mergeCell ref="A51:D51"/>
    <mergeCell ref="A46:D46"/>
    <mergeCell ref="A47:D47"/>
    <mergeCell ref="A48:D48"/>
    <mergeCell ref="A45:D45"/>
    <mergeCell ref="A42:D44"/>
    <mergeCell ref="A33:A34"/>
    <mergeCell ref="A36:A37"/>
    <mergeCell ref="I42:I44"/>
    <mergeCell ref="A31:A32"/>
    <mergeCell ref="A63:K66"/>
    <mergeCell ref="B33:B34"/>
    <mergeCell ref="C33:C34"/>
    <mergeCell ref="D33:D34"/>
    <mergeCell ref="E43:E44"/>
    <mergeCell ref="G43:G44"/>
    <mergeCell ref="F33:K33"/>
    <mergeCell ref="F34:H34"/>
    <mergeCell ref="I34:K34"/>
    <mergeCell ref="F35:H37"/>
    <mergeCell ref="I35:K37"/>
    <mergeCell ref="E33:E34"/>
    <mergeCell ref="F22:G22"/>
    <mergeCell ref="F23:G23"/>
    <mergeCell ref="A28:A29"/>
    <mergeCell ref="A20:A23"/>
    <mergeCell ref="C20:K20"/>
    <mergeCell ref="B21:B23"/>
    <mergeCell ref="F21:G21"/>
    <mergeCell ref="H21:K21"/>
    <mergeCell ref="G28:K28"/>
    <mergeCell ref="D28:F28"/>
    <mergeCell ref="B28:C28"/>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4">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formula1>"有,無"</formula1>
    </dataValidation>
    <dataValidation type="list" allowBlank="1" showInputMessage="1" showErrorMessage="1" sqref="B16:K16">
      <formula1>"新築,移転新築,増築,改築"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'管理用（このシートは削除しないでください）'!$F$3:$F$10</xm:f>
          </x14:formula1>
          <xm:sqref>B19:K19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2"/>
  <sheetViews>
    <sheetView view="pageBreakPreview" zoomScale="90" zoomScaleNormal="100" zoomScaleSheetLayoutView="90" workbookViewId="0">
      <selection activeCell="J25" sqref="J25"/>
    </sheetView>
  </sheetViews>
  <sheetFormatPr defaultColWidth="9" defaultRowHeight="12"/>
  <cols>
    <col min="1" max="1" width="11.25" style="167" customWidth="1"/>
    <col min="2" max="18" width="10" style="167" customWidth="1"/>
    <col min="19" max="16384" width="9" style="167"/>
  </cols>
  <sheetData>
    <row r="1" spans="1:11">
      <c r="A1" s="167" t="s">
        <v>406</v>
      </c>
    </row>
    <row r="2" spans="1:11" ht="18" customHeight="1">
      <c r="A2" s="737" t="s">
        <v>285</v>
      </c>
      <c r="B2" s="737"/>
      <c r="C2" s="737"/>
      <c r="D2" s="737"/>
      <c r="E2" s="737"/>
      <c r="F2" s="737"/>
      <c r="G2" s="737"/>
      <c r="H2" s="737"/>
      <c r="I2" s="737"/>
      <c r="J2" s="737"/>
      <c r="K2" s="737"/>
    </row>
    <row r="5" spans="1:11" ht="18.75" customHeight="1">
      <c r="A5" s="187" t="s">
        <v>86</v>
      </c>
      <c r="B5" s="734" t="s">
        <v>407</v>
      </c>
      <c r="C5" s="734"/>
      <c r="D5" s="734"/>
      <c r="E5" s="734"/>
      <c r="F5" s="734"/>
    </row>
    <row r="6" spans="1:11" ht="12" customHeight="1">
      <c r="A6" s="194"/>
      <c r="B6" s="177"/>
      <c r="C6" s="177"/>
      <c r="D6" s="177"/>
      <c r="E6" s="177"/>
      <c r="F6" s="177"/>
    </row>
    <row r="8" spans="1:11">
      <c r="A8" s="734" t="s">
        <v>271</v>
      </c>
      <c r="B8" s="734"/>
      <c r="C8" s="734"/>
      <c r="D8" s="734" t="s">
        <v>312</v>
      </c>
      <c r="E8" s="734"/>
      <c r="F8" s="734"/>
      <c r="G8" s="734" t="s">
        <v>272</v>
      </c>
      <c r="H8" s="734"/>
      <c r="I8" s="734"/>
      <c r="J8" s="734"/>
      <c r="K8" s="734"/>
    </row>
    <row r="9" spans="1:11" ht="18.75" customHeight="1">
      <c r="A9" s="739"/>
      <c r="B9" s="739"/>
      <c r="C9" s="739"/>
      <c r="D9" s="739"/>
      <c r="E9" s="739"/>
      <c r="F9" s="739"/>
      <c r="G9" s="739"/>
      <c r="H9" s="739"/>
      <c r="I9" s="739"/>
      <c r="J9" s="739"/>
      <c r="K9" s="739"/>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38" t="s">
        <v>273</v>
      </c>
      <c r="B14" s="728" t="s">
        <v>286</v>
      </c>
      <c r="C14" s="728"/>
      <c r="D14" s="728"/>
      <c r="E14" s="728"/>
      <c r="F14" s="728"/>
      <c r="G14" s="728" t="s">
        <v>287</v>
      </c>
      <c r="H14" s="728"/>
      <c r="I14" s="728"/>
      <c r="J14" s="728"/>
      <c r="K14" s="728"/>
    </row>
    <row r="15" spans="1:11" ht="18.75" customHeight="1">
      <c r="A15" s="729"/>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711"/>
      <c r="C16" s="711"/>
      <c r="D16" s="711"/>
      <c r="E16" s="711"/>
      <c r="F16" s="711"/>
      <c r="G16" s="671"/>
      <c r="H16" s="672"/>
      <c r="I16" s="672"/>
      <c r="J16" s="672"/>
      <c r="K16" s="673"/>
    </row>
    <row r="17" spans="1:11" ht="18.75" customHeight="1">
      <c r="A17" s="343" t="s">
        <v>383</v>
      </c>
      <c r="B17" s="337" t="s">
        <v>624</v>
      </c>
      <c r="C17" s="379"/>
      <c r="D17" s="338" t="s">
        <v>625</v>
      </c>
      <c r="E17" s="380"/>
      <c r="F17" s="340" t="s">
        <v>626</v>
      </c>
      <c r="G17" s="380"/>
      <c r="H17" s="339" t="s">
        <v>627</v>
      </c>
      <c r="I17" s="380"/>
      <c r="J17" s="339" t="s">
        <v>628</v>
      </c>
      <c r="K17" s="341">
        <f>C17+E17+G17+I17</f>
        <v>0</v>
      </c>
    </row>
    <row r="18" spans="1:11">
      <c r="A18" s="705" t="s">
        <v>292</v>
      </c>
      <c r="B18" s="728" t="s">
        <v>408</v>
      </c>
      <c r="C18" s="728"/>
      <c r="D18" s="728"/>
      <c r="E18" s="728"/>
      <c r="F18" s="728"/>
      <c r="G18" s="728" t="s">
        <v>409</v>
      </c>
      <c r="H18" s="728"/>
      <c r="I18" s="728"/>
      <c r="J18" s="728"/>
      <c r="K18" s="728"/>
    </row>
    <row r="19" spans="1:11" ht="18.75" customHeight="1">
      <c r="A19" s="729"/>
      <c r="B19" s="711"/>
      <c r="C19" s="711"/>
      <c r="D19" s="711"/>
      <c r="E19" s="711"/>
      <c r="F19" s="711"/>
      <c r="G19" s="711"/>
      <c r="H19" s="711"/>
      <c r="I19" s="711"/>
      <c r="J19" s="711"/>
      <c r="K19" s="711"/>
    </row>
    <row r="20" spans="1:11" ht="12" customHeight="1">
      <c r="A20" s="727" t="s">
        <v>293</v>
      </c>
      <c r="B20" s="187" t="s">
        <v>294</v>
      </c>
      <c r="C20" s="734" t="s">
        <v>295</v>
      </c>
      <c r="D20" s="734"/>
      <c r="E20" s="734"/>
      <c r="F20" s="734"/>
      <c r="G20" s="734"/>
      <c r="H20" s="734"/>
      <c r="I20" s="734"/>
      <c r="J20" s="734"/>
      <c r="K20" s="734"/>
    </row>
    <row r="21" spans="1:11">
      <c r="A21" s="727"/>
      <c r="B21" s="711"/>
      <c r="C21" s="187" t="s">
        <v>296</v>
      </c>
      <c r="D21" s="187" t="s">
        <v>297</v>
      </c>
      <c r="E21" s="187" t="s">
        <v>298</v>
      </c>
      <c r="F21" s="735" t="s">
        <v>291</v>
      </c>
      <c r="G21" s="736"/>
      <c r="H21" s="728" t="s">
        <v>299</v>
      </c>
      <c r="I21" s="728"/>
      <c r="J21" s="728"/>
      <c r="K21" s="728"/>
    </row>
    <row r="22" spans="1:11" ht="18.75" customHeight="1">
      <c r="A22" s="727"/>
      <c r="B22" s="711"/>
      <c r="C22" s="350"/>
      <c r="D22" s="351"/>
      <c r="E22" s="352"/>
      <c r="F22" s="674"/>
      <c r="G22" s="674"/>
      <c r="H22" s="173" t="s">
        <v>300</v>
      </c>
      <c r="I22" s="353"/>
      <c r="J22" s="173" t="s">
        <v>301</v>
      </c>
      <c r="K22" s="354"/>
    </row>
    <row r="23" spans="1:11" ht="18.75" customHeight="1">
      <c r="A23" s="727"/>
      <c r="B23" s="711"/>
      <c r="C23" s="350"/>
      <c r="D23" s="351"/>
      <c r="E23" s="352"/>
      <c r="F23" s="674"/>
      <c r="G23" s="674"/>
      <c r="H23" s="173" t="s">
        <v>300</v>
      </c>
      <c r="I23" s="353"/>
      <c r="J23" s="173" t="s">
        <v>301</v>
      </c>
      <c r="K23" s="354"/>
    </row>
    <row r="24" spans="1:11" ht="12" customHeight="1"/>
    <row r="25" spans="1:11" ht="12" customHeight="1"/>
    <row r="26" spans="1:11">
      <c r="A26" s="167" t="s">
        <v>316</v>
      </c>
    </row>
    <row r="27" spans="1:11" ht="3.75" customHeight="1"/>
    <row r="28" spans="1:11">
      <c r="A28" s="692" t="s">
        <v>63</v>
      </c>
      <c r="B28" s="731" t="s">
        <v>507</v>
      </c>
      <c r="C28" s="732"/>
      <c r="D28" s="732"/>
      <c r="E28" s="732"/>
      <c r="F28" s="732"/>
      <c r="G28" s="732"/>
      <c r="H28" s="732"/>
      <c r="I28" s="732"/>
      <c r="J28" s="732"/>
      <c r="K28" s="733"/>
    </row>
    <row r="29" spans="1:11">
      <c r="A29" s="752"/>
      <c r="B29" s="188" t="s">
        <v>410</v>
      </c>
      <c r="C29" s="188" t="s">
        <v>411</v>
      </c>
      <c r="D29" s="188" t="s">
        <v>412</v>
      </c>
      <c r="E29" s="188" t="s">
        <v>413</v>
      </c>
      <c r="F29" s="188" t="s">
        <v>414</v>
      </c>
      <c r="G29" s="188" t="s">
        <v>415</v>
      </c>
      <c r="H29" s="188" t="s">
        <v>416</v>
      </c>
      <c r="I29" s="233" t="s">
        <v>417</v>
      </c>
      <c r="J29" s="191" t="s">
        <v>418</v>
      </c>
      <c r="K29" s="191" t="s">
        <v>419</v>
      </c>
    </row>
    <row r="30" spans="1:11" ht="18.75" customHeight="1">
      <c r="A30" s="187" t="s">
        <v>637</v>
      </c>
      <c r="B30" s="356"/>
      <c r="C30" s="356"/>
      <c r="D30" s="356"/>
      <c r="E30" s="356"/>
      <c r="F30" s="356"/>
      <c r="G30" s="365"/>
      <c r="H30" s="356"/>
      <c r="I30" s="351"/>
      <c r="J30" s="351"/>
      <c r="K30" s="351"/>
    </row>
    <row r="31" spans="1:11" ht="15" customHeight="1">
      <c r="A31" s="728" t="s">
        <v>638</v>
      </c>
      <c r="B31" s="355"/>
      <c r="C31" s="355"/>
      <c r="D31" s="355"/>
      <c r="E31" s="355"/>
      <c r="F31" s="355"/>
      <c r="G31" s="355"/>
      <c r="H31" s="355"/>
      <c r="I31" s="355"/>
      <c r="J31" s="355"/>
      <c r="K31" s="355"/>
    </row>
    <row r="32" spans="1:11" ht="15" customHeight="1">
      <c r="A32" s="728"/>
      <c r="B32" s="356"/>
      <c r="C32" s="356"/>
      <c r="D32" s="356"/>
      <c r="E32" s="360"/>
      <c r="F32" s="360"/>
      <c r="G32" s="360"/>
      <c r="H32" s="360"/>
      <c r="I32" s="360"/>
      <c r="J32" s="360"/>
      <c r="K32" s="360"/>
    </row>
    <row r="33" spans="1:11">
      <c r="A33" s="692" t="s">
        <v>63</v>
      </c>
      <c r="B33" s="192"/>
      <c r="C33" s="192" t="s">
        <v>421</v>
      </c>
      <c r="D33" s="192" t="s">
        <v>422</v>
      </c>
      <c r="E33" s="192" t="s">
        <v>423</v>
      </c>
      <c r="F33" s="716" t="s">
        <v>424</v>
      </c>
      <c r="G33" s="716" t="s">
        <v>279</v>
      </c>
      <c r="H33" s="716" t="s">
        <v>282</v>
      </c>
      <c r="I33" s="692" t="s">
        <v>397</v>
      </c>
      <c r="J33" s="795"/>
      <c r="K33" s="693"/>
    </row>
    <row r="34" spans="1:11" ht="24">
      <c r="A34" s="752"/>
      <c r="B34" s="253" t="s">
        <v>420</v>
      </c>
      <c r="C34" s="253" t="s">
        <v>425</v>
      </c>
      <c r="D34" s="253" t="s">
        <v>426</v>
      </c>
      <c r="E34" s="253" t="s">
        <v>427</v>
      </c>
      <c r="F34" s="717"/>
      <c r="G34" s="717"/>
      <c r="H34" s="717"/>
      <c r="I34" s="752"/>
      <c r="J34" s="796"/>
      <c r="K34" s="753"/>
    </row>
    <row r="35" spans="1:11" ht="18.75" customHeight="1">
      <c r="A35" s="187" t="s">
        <v>637</v>
      </c>
      <c r="B35" s="356"/>
      <c r="C35" s="356"/>
      <c r="D35" s="356"/>
      <c r="E35" s="356"/>
      <c r="F35" s="356"/>
      <c r="G35" s="365"/>
      <c r="H35" s="180" t="str">
        <f>IF(SUM(B30:K30)+SUM(B35:G35)=0,"",SUM((B30:K30)+SUM(B35:G35)))</f>
        <v/>
      </c>
      <c r="I35" s="786"/>
      <c r="J35" s="787"/>
      <c r="K35" s="788"/>
    </row>
    <row r="36" spans="1:11" ht="15" customHeight="1">
      <c r="A36" s="728" t="s">
        <v>638</v>
      </c>
      <c r="B36" s="454"/>
      <c r="C36" s="454"/>
      <c r="D36" s="454"/>
      <c r="E36" s="454"/>
      <c r="F36" s="454"/>
      <c r="G36" s="454"/>
      <c r="H36" s="179" t="str">
        <f t="shared" ref="H36:H37" si="0">IF(SUM(B31:K31)+SUM(B36:G36)=0,"",SUM((B31:K31)+SUM(B36:G36)))</f>
        <v/>
      </c>
      <c r="I36" s="789"/>
      <c r="J36" s="790"/>
      <c r="K36" s="791"/>
    </row>
    <row r="37" spans="1:11" ht="15" customHeight="1">
      <c r="A37" s="728"/>
      <c r="B37" s="356"/>
      <c r="C37" s="356"/>
      <c r="D37" s="356"/>
      <c r="E37" s="356"/>
      <c r="F37" s="356"/>
      <c r="G37" s="356"/>
      <c r="H37" s="180" t="str">
        <f t="shared" si="0"/>
        <v/>
      </c>
      <c r="I37" s="792"/>
      <c r="J37" s="793"/>
      <c r="K37" s="794"/>
    </row>
    <row r="38" spans="1:11" ht="12" customHeight="1">
      <c r="A38" s="194"/>
      <c r="B38" s="183"/>
      <c r="C38" s="183"/>
      <c r="D38" s="183"/>
      <c r="E38" s="183"/>
      <c r="F38" s="235"/>
      <c r="G38" s="235"/>
      <c r="H38" s="235"/>
      <c r="I38" s="237"/>
      <c r="J38" s="237"/>
      <c r="K38" s="237"/>
    </row>
    <row r="39" spans="1:11" ht="12" customHeight="1">
      <c r="A39" s="194"/>
      <c r="B39" s="183"/>
      <c r="C39" s="183"/>
      <c r="D39" s="183"/>
      <c r="E39" s="183"/>
      <c r="F39" s="235"/>
      <c r="G39" s="235"/>
      <c r="H39" s="235"/>
      <c r="I39" s="237"/>
      <c r="J39" s="237"/>
      <c r="K39" s="237"/>
    </row>
    <row r="40" spans="1:11">
      <c r="A40" s="167" t="s">
        <v>428</v>
      </c>
    </row>
    <row r="41" spans="1:11" ht="3.75" customHeight="1">
      <c r="J41" s="240"/>
    </row>
    <row r="42" spans="1:11" ht="15" customHeight="1">
      <c r="A42" s="779" t="s">
        <v>429</v>
      </c>
      <c r="B42" s="780"/>
      <c r="C42" s="780"/>
      <c r="D42" s="780"/>
      <c r="E42" s="780"/>
      <c r="F42" s="780"/>
      <c r="G42" s="780"/>
      <c r="H42" s="780"/>
      <c r="I42" s="781"/>
      <c r="J42" s="235"/>
      <c r="K42" s="240"/>
    </row>
    <row r="43" spans="1:11" ht="15" customHeight="1">
      <c r="A43" s="779" t="s">
        <v>431</v>
      </c>
      <c r="B43" s="780"/>
      <c r="C43" s="780"/>
      <c r="D43" s="780"/>
      <c r="E43" s="780"/>
      <c r="F43" s="780"/>
      <c r="G43" s="780"/>
      <c r="H43" s="780"/>
      <c r="I43" s="781"/>
      <c r="J43" s="240"/>
      <c r="K43" s="240"/>
    </row>
    <row r="44" spans="1:11" ht="15" customHeight="1">
      <c r="A44" s="712" t="s">
        <v>430</v>
      </c>
      <c r="B44" s="782"/>
      <c r="C44" s="366"/>
      <c r="D44" s="712" t="s">
        <v>411</v>
      </c>
      <c r="E44" s="782"/>
      <c r="F44" s="367"/>
      <c r="G44" s="712" t="s">
        <v>412</v>
      </c>
      <c r="H44" s="713"/>
      <c r="I44" s="367"/>
      <c r="J44" s="240"/>
      <c r="K44" s="240"/>
    </row>
    <row r="45" spans="1:11" ht="15" customHeight="1">
      <c r="A45" s="712" t="s">
        <v>413</v>
      </c>
      <c r="B45" s="782"/>
      <c r="C45" s="366"/>
      <c r="D45" s="712" t="s">
        <v>414</v>
      </c>
      <c r="E45" s="782"/>
      <c r="F45" s="367"/>
      <c r="G45" s="712" t="s">
        <v>415</v>
      </c>
      <c r="H45" s="713"/>
      <c r="I45" s="367"/>
      <c r="J45" s="240"/>
      <c r="K45" s="240"/>
    </row>
    <row r="46" spans="1:11" ht="15" customHeight="1">
      <c r="A46" s="712" t="s">
        <v>416</v>
      </c>
      <c r="B46" s="782"/>
      <c r="C46" s="366"/>
      <c r="D46" s="783" t="s">
        <v>417</v>
      </c>
      <c r="E46" s="783"/>
      <c r="F46" s="367"/>
      <c r="G46" s="782" t="s">
        <v>418</v>
      </c>
      <c r="H46" s="783"/>
      <c r="I46" s="367"/>
      <c r="J46" s="240"/>
      <c r="K46" s="240"/>
    </row>
    <row r="47" spans="1:11" ht="15" customHeight="1">
      <c r="A47" s="712" t="s">
        <v>419</v>
      </c>
      <c r="B47" s="782"/>
      <c r="C47" s="366"/>
      <c r="D47" s="783" t="s">
        <v>420</v>
      </c>
      <c r="E47" s="783"/>
      <c r="F47" s="367"/>
      <c r="G47" s="785"/>
      <c r="H47" s="785"/>
      <c r="I47" s="246"/>
      <c r="J47" s="240"/>
      <c r="K47" s="240"/>
    </row>
    <row r="48" spans="1:11" ht="15" customHeight="1">
      <c r="A48" s="745" t="s">
        <v>432</v>
      </c>
      <c r="B48" s="784"/>
      <c r="C48" s="354"/>
      <c r="D48" s="240"/>
      <c r="E48" s="240"/>
      <c r="F48" s="240"/>
      <c r="G48" s="240"/>
      <c r="H48" s="240"/>
      <c r="I48" s="255"/>
      <c r="J48" s="240"/>
      <c r="K48" s="240"/>
    </row>
    <row r="49" spans="1:11" ht="15" customHeight="1">
      <c r="A49" s="745" t="s">
        <v>433</v>
      </c>
      <c r="B49" s="784"/>
      <c r="C49" s="354"/>
      <c r="D49" s="240"/>
      <c r="E49" s="240"/>
      <c r="F49" s="240"/>
      <c r="G49" s="240"/>
      <c r="H49" s="240"/>
      <c r="I49" s="255"/>
      <c r="J49" s="240"/>
      <c r="K49" s="240"/>
    </row>
    <row r="50" spans="1:11" ht="15" customHeight="1">
      <c r="A50" s="745" t="s">
        <v>434</v>
      </c>
      <c r="B50" s="784"/>
      <c r="C50" s="354"/>
      <c r="D50" s="256"/>
      <c r="E50" s="256"/>
      <c r="F50" s="256"/>
      <c r="G50" s="256"/>
      <c r="H50" s="256"/>
      <c r="I50" s="257"/>
      <c r="J50" s="240"/>
      <c r="K50" s="240"/>
    </row>
    <row r="51" spans="1:11" ht="12" customHeight="1">
      <c r="A51" s="240"/>
      <c r="B51" s="240"/>
      <c r="C51" s="240"/>
      <c r="D51" s="240"/>
      <c r="E51" s="240"/>
      <c r="F51" s="240"/>
      <c r="G51" s="240"/>
      <c r="H51" s="240"/>
      <c r="I51" s="240"/>
      <c r="J51" s="240"/>
      <c r="K51" s="240"/>
    </row>
    <row r="52" spans="1:11" ht="12" customHeight="1">
      <c r="A52" s="240"/>
      <c r="B52" s="240"/>
      <c r="C52" s="240"/>
      <c r="D52" s="240"/>
      <c r="E52" s="240"/>
      <c r="F52" s="240"/>
      <c r="G52" s="240"/>
      <c r="H52" s="240"/>
      <c r="I52" s="240"/>
      <c r="J52" s="240"/>
      <c r="K52" s="240"/>
    </row>
    <row r="53" spans="1:11">
      <c r="A53" s="167" t="s">
        <v>402</v>
      </c>
      <c r="J53" s="241"/>
      <c r="K53" s="241"/>
    </row>
    <row r="54" spans="1:11" ht="3.75" customHeight="1"/>
    <row r="55" spans="1:11" ht="18.75" customHeight="1">
      <c r="A55" s="718"/>
      <c r="B55" s="719"/>
      <c r="C55" s="719"/>
      <c r="D55" s="719"/>
      <c r="E55" s="719"/>
      <c r="F55" s="719"/>
      <c r="G55" s="719"/>
      <c r="H55" s="719"/>
      <c r="I55" s="719"/>
      <c r="J55" s="719"/>
      <c r="K55" s="720"/>
    </row>
    <row r="56" spans="1:11" ht="18.75" customHeight="1">
      <c r="A56" s="721"/>
      <c r="B56" s="722"/>
      <c r="C56" s="722"/>
      <c r="D56" s="722"/>
      <c r="E56" s="722"/>
      <c r="F56" s="722"/>
      <c r="G56" s="722"/>
      <c r="H56" s="722"/>
      <c r="I56" s="722"/>
      <c r="J56" s="722"/>
      <c r="K56" s="723"/>
    </row>
    <row r="57" spans="1:11" ht="18.75" customHeight="1">
      <c r="A57" s="721"/>
      <c r="B57" s="722"/>
      <c r="C57" s="722"/>
      <c r="D57" s="722"/>
      <c r="E57" s="722"/>
      <c r="F57" s="722"/>
      <c r="G57" s="722"/>
      <c r="H57" s="722"/>
      <c r="I57" s="722"/>
      <c r="J57" s="722"/>
      <c r="K57" s="723"/>
    </row>
    <row r="58" spans="1:11" ht="18.75" customHeight="1">
      <c r="A58" s="724"/>
      <c r="B58" s="725"/>
      <c r="C58" s="725"/>
      <c r="D58" s="725"/>
      <c r="E58" s="725"/>
      <c r="F58" s="725"/>
      <c r="G58" s="725"/>
      <c r="H58" s="725"/>
      <c r="I58" s="725"/>
      <c r="J58" s="725"/>
      <c r="K58" s="726"/>
    </row>
    <row r="61" spans="1:11" ht="18.75" customHeight="1"/>
    <row r="62" spans="1:11" ht="18.75" customHeight="1"/>
  </sheetData>
  <mergeCells count="53">
    <mergeCell ref="I35:K37"/>
    <mergeCell ref="A36:A37"/>
    <mergeCell ref="I33:K34"/>
    <mergeCell ref="F33:F34"/>
    <mergeCell ref="G33:G34"/>
    <mergeCell ref="A45:B45"/>
    <mergeCell ref="D44:E44"/>
    <mergeCell ref="D45:E45"/>
    <mergeCell ref="G44:H44"/>
    <mergeCell ref="G45:H45"/>
    <mergeCell ref="A31:A32"/>
    <mergeCell ref="A33:A34"/>
    <mergeCell ref="A43:I43"/>
    <mergeCell ref="A55:K58"/>
    <mergeCell ref="A46:B46"/>
    <mergeCell ref="A47:B47"/>
    <mergeCell ref="D46:E46"/>
    <mergeCell ref="D47:E47"/>
    <mergeCell ref="A50:B50"/>
    <mergeCell ref="G46:H46"/>
    <mergeCell ref="G47:H47"/>
    <mergeCell ref="A42:I42"/>
    <mergeCell ref="A48:B48"/>
    <mergeCell ref="A49:B49"/>
    <mergeCell ref="H33:H34"/>
    <mergeCell ref="A44:B44"/>
    <mergeCell ref="F22:G22"/>
    <mergeCell ref="F23:G23"/>
    <mergeCell ref="A28:A29"/>
    <mergeCell ref="A18:A19"/>
    <mergeCell ref="B18:F18"/>
    <mergeCell ref="G18:K18"/>
    <mergeCell ref="B19:F19"/>
    <mergeCell ref="G19:K19"/>
    <mergeCell ref="A20:A23"/>
    <mergeCell ref="C20:K20"/>
    <mergeCell ref="B21:B23"/>
    <mergeCell ref="F21:G21"/>
    <mergeCell ref="H21:K21"/>
    <mergeCell ref="B28:K28"/>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5">
    <dataValidation type="list" allowBlank="1" showInputMessage="1" showErrorMessage="1" sqref="B16:K16">
      <formula1>"新築,移転新築,増築,改築"</formula1>
    </dataValidation>
    <dataValidation type="list" allowBlank="1" showInputMessage="1" showErrorMessage="1" sqref="B21:B23">
      <formula1>"有,無"</formula1>
    </dataValidation>
    <dataValidation type="list" allowBlank="1" showInputMessage="1" showErrorMessage="1" sqref="I22:I23">
      <formula1>"有（承認済）,有（申請済）,有（申請予定）,無"</formula1>
    </dataValidation>
    <dataValidation type="list" allowBlank="1" showInputMessage="1" showErrorMessage="1" sqref="K22:K23">
      <formula1>"転用,譲渡,交換,貸付,取壊し"</formula1>
    </dataValidation>
    <dataValidation type="list" allowBlank="1" showInputMessage="1" showErrorMessage="1" sqref="C44:C50 F44:F47 I44:I46">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'管理用（このシートは削除しないでください）'!$F$3:$F$7</xm:f>
          </x14:formula1>
          <xm:sqref>B19:K19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5"/>
  <sheetViews>
    <sheetView view="pageBreakPreview" zoomScale="90" zoomScaleNormal="100" zoomScaleSheetLayoutView="90" workbookViewId="0">
      <selection activeCell="P32" sqref="P32"/>
    </sheetView>
  </sheetViews>
  <sheetFormatPr defaultColWidth="9" defaultRowHeight="12"/>
  <cols>
    <col min="1" max="1" width="11.25" style="167" customWidth="1"/>
    <col min="2" max="18" width="10" style="167" customWidth="1"/>
    <col min="19" max="16384" width="9" style="167"/>
  </cols>
  <sheetData>
    <row r="1" spans="1:11">
      <c r="A1" s="167" t="s">
        <v>435</v>
      </c>
    </row>
    <row r="2" spans="1:11" ht="18" customHeight="1">
      <c r="A2" s="737" t="s">
        <v>285</v>
      </c>
      <c r="B2" s="737"/>
      <c r="C2" s="737"/>
      <c r="D2" s="737"/>
      <c r="E2" s="737"/>
      <c r="F2" s="737"/>
      <c r="G2" s="737"/>
      <c r="H2" s="737"/>
      <c r="I2" s="737"/>
      <c r="J2" s="737"/>
      <c r="K2" s="737"/>
    </row>
    <row r="5" spans="1:11" ht="18.75" customHeight="1">
      <c r="A5" s="187" t="s">
        <v>86</v>
      </c>
      <c r="B5" s="734" t="s">
        <v>436</v>
      </c>
      <c r="C5" s="734"/>
      <c r="D5" s="734"/>
      <c r="E5" s="734"/>
      <c r="F5" s="734"/>
    </row>
    <row r="6" spans="1:11" ht="12" customHeight="1">
      <c r="A6" s="194"/>
      <c r="B6" s="177"/>
      <c r="C6" s="177"/>
      <c r="D6" s="177"/>
      <c r="E6" s="177"/>
      <c r="F6" s="177"/>
    </row>
    <row r="8" spans="1:11">
      <c r="A8" s="734" t="s">
        <v>271</v>
      </c>
      <c r="B8" s="734"/>
      <c r="C8" s="734"/>
      <c r="D8" s="734" t="s">
        <v>312</v>
      </c>
      <c r="E8" s="734"/>
      <c r="F8" s="734"/>
      <c r="G8" s="734" t="s">
        <v>272</v>
      </c>
      <c r="H8" s="734"/>
      <c r="I8" s="734"/>
      <c r="J8" s="734"/>
      <c r="K8" s="734"/>
    </row>
    <row r="9" spans="1:11" ht="18.75" customHeight="1">
      <c r="A9" s="739"/>
      <c r="B9" s="739"/>
      <c r="C9" s="739"/>
      <c r="D9" s="739"/>
      <c r="E9" s="739"/>
      <c r="F9" s="739"/>
      <c r="G9" s="739"/>
      <c r="H9" s="739"/>
      <c r="I9" s="739"/>
      <c r="J9" s="739"/>
      <c r="K9" s="739"/>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38" t="s">
        <v>273</v>
      </c>
      <c r="B14" s="728" t="s">
        <v>286</v>
      </c>
      <c r="C14" s="728"/>
      <c r="D14" s="728"/>
      <c r="E14" s="728"/>
      <c r="F14" s="728"/>
      <c r="G14" s="728" t="s">
        <v>287</v>
      </c>
      <c r="H14" s="728"/>
      <c r="I14" s="728"/>
      <c r="J14" s="728"/>
      <c r="K14" s="728"/>
    </row>
    <row r="15" spans="1:11" ht="18.75" customHeight="1">
      <c r="A15" s="729"/>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711"/>
      <c r="C16" s="711"/>
      <c r="D16" s="711"/>
      <c r="E16" s="711"/>
      <c r="F16" s="711"/>
      <c r="G16" s="735"/>
      <c r="H16" s="797"/>
      <c r="I16" s="797"/>
      <c r="J16" s="797"/>
      <c r="K16" s="736"/>
    </row>
    <row r="17" spans="1:11" ht="18.75" customHeight="1">
      <c r="A17" s="343" t="s">
        <v>383</v>
      </c>
      <c r="B17" s="337" t="s">
        <v>624</v>
      </c>
      <c r="C17" s="379"/>
      <c r="D17" s="338" t="s">
        <v>625</v>
      </c>
      <c r="E17" s="380"/>
      <c r="F17" s="340" t="s">
        <v>626</v>
      </c>
      <c r="G17" s="380"/>
      <c r="H17" s="339" t="s">
        <v>627</v>
      </c>
      <c r="I17" s="380"/>
      <c r="J17" s="339" t="s">
        <v>628</v>
      </c>
      <c r="K17" s="518">
        <f>C17+E17+G17+I17</f>
        <v>0</v>
      </c>
    </row>
    <row r="18" spans="1:11">
      <c r="A18" s="705" t="s">
        <v>292</v>
      </c>
      <c r="B18" s="728" t="s">
        <v>290</v>
      </c>
      <c r="C18" s="728"/>
      <c r="D18" s="728"/>
      <c r="E18" s="728"/>
      <c r="F18" s="728"/>
      <c r="G18" s="728" t="s">
        <v>291</v>
      </c>
      <c r="H18" s="728"/>
      <c r="I18" s="728"/>
      <c r="J18" s="728"/>
      <c r="K18" s="728"/>
    </row>
    <row r="19" spans="1:11" ht="18.75" customHeight="1">
      <c r="A19" s="729"/>
      <c r="B19" s="711"/>
      <c r="C19" s="711"/>
      <c r="D19" s="711"/>
      <c r="E19" s="711"/>
      <c r="F19" s="711"/>
      <c r="G19" s="711"/>
      <c r="H19" s="711"/>
      <c r="I19" s="711"/>
      <c r="J19" s="711"/>
      <c r="K19" s="711"/>
    </row>
    <row r="20" spans="1:11" ht="12" customHeight="1">
      <c r="A20" s="727" t="s">
        <v>293</v>
      </c>
      <c r="B20" s="187" t="s">
        <v>294</v>
      </c>
      <c r="C20" s="734" t="s">
        <v>295</v>
      </c>
      <c r="D20" s="734"/>
      <c r="E20" s="734"/>
      <c r="F20" s="734"/>
      <c r="G20" s="734"/>
      <c r="H20" s="734"/>
      <c r="I20" s="734"/>
      <c r="J20" s="734"/>
      <c r="K20" s="734"/>
    </row>
    <row r="21" spans="1:11">
      <c r="A21" s="727"/>
      <c r="B21" s="711"/>
      <c r="C21" s="187" t="s">
        <v>296</v>
      </c>
      <c r="D21" s="187" t="s">
        <v>297</v>
      </c>
      <c r="E21" s="187" t="s">
        <v>298</v>
      </c>
      <c r="F21" s="735" t="s">
        <v>291</v>
      </c>
      <c r="G21" s="736"/>
      <c r="H21" s="728" t="s">
        <v>299</v>
      </c>
      <c r="I21" s="728"/>
      <c r="J21" s="728"/>
      <c r="K21" s="728"/>
    </row>
    <row r="22" spans="1:11" ht="18.75" customHeight="1">
      <c r="A22" s="727"/>
      <c r="B22" s="711"/>
      <c r="C22" s="350"/>
      <c r="D22" s="351"/>
      <c r="E22" s="352"/>
      <c r="F22" s="674"/>
      <c r="G22" s="674"/>
      <c r="H22" s="173" t="s">
        <v>300</v>
      </c>
      <c r="I22" s="353"/>
      <c r="J22" s="173" t="s">
        <v>301</v>
      </c>
      <c r="K22" s="354"/>
    </row>
    <row r="23" spans="1:11" ht="18.75" customHeight="1">
      <c r="A23" s="727"/>
      <c r="B23" s="711"/>
      <c r="C23" s="350"/>
      <c r="D23" s="351"/>
      <c r="E23" s="352"/>
      <c r="F23" s="674"/>
      <c r="G23" s="674"/>
      <c r="H23" s="173" t="s">
        <v>300</v>
      </c>
      <c r="I23" s="353"/>
      <c r="J23" s="173" t="s">
        <v>301</v>
      </c>
      <c r="K23" s="354"/>
    </row>
    <row r="26" spans="1:11">
      <c r="A26" s="167" t="s">
        <v>316</v>
      </c>
    </row>
    <row r="27" spans="1:11" ht="3.75" customHeight="1"/>
    <row r="28" spans="1:11" ht="15" customHeight="1">
      <c r="A28" s="716" t="s">
        <v>63</v>
      </c>
      <c r="B28" s="731" t="s">
        <v>508</v>
      </c>
      <c r="C28" s="732"/>
      <c r="D28" s="732"/>
      <c r="E28" s="733"/>
      <c r="F28" s="732" t="s">
        <v>509</v>
      </c>
      <c r="G28" s="732"/>
      <c r="H28" s="732"/>
      <c r="I28" s="733"/>
      <c r="J28" s="798" t="s">
        <v>437</v>
      </c>
      <c r="K28" s="716" t="s">
        <v>282</v>
      </c>
    </row>
    <row r="29" spans="1:11" ht="58.5" customHeight="1">
      <c r="A29" s="717"/>
      <c r="B29" s="190"/>
      <c r="C29" s="190" t="s">
        <v>439</v>
      </c>
      <c r="D29" s="190" t="s">
        <v>440</v>
      </c>
      <c r="E29" s="326" t="s">
        <v>616</v>
      </c>
      <c r="F29" s="190" t="s">
        <v>441</v>
      </c>
      <c r="G29" s="190" t="s">
        <v>442</v>
      </c>
      <c r="H29" s="172" t="s">
        <v>443</v>
      </c>
      <c r="I29" s="207" t="s">
        <v>279</v>
      </c>
      <c r="J29" s="799"/>
      <c r="K29" s="717"/>
    </row>
    <row r="30" spans="1:11" ht="18.75" customHeight="1">
      <c r="A30" s="187" t="s">
        <v>637</v>
      </c>
      <c r="B30" s="351"/>
      <c r="C30" s="351"/>
      <c r="D30" s="351"/>
      <c r="E30" s="359"/>
      <c r="F30" s="351"/>
      <c r="G30" s="351"/>
      <c r="H30" s="351"/>
      <c r="I30" s="351"/>
      <c r="J30" s="351"/>
      <c r="K30" s="178" t="str">
        <f>IF(SUM(B30:J30)=0,"",SUM(B30:J30))</f>
        <v/>
      </c>
    </row>
    <row r="31" spans="1:11" ht="15" customHeight="1">
      <c r="A31" s="728" t="s">
        <v>638</v>
      </c>
      <c r="B31" s="454"/>
      <c r="C31" s="454"/>
      <c r="D31" s="454"/>
      <c r="E31" s="455"/>
      <c r="F31" s="454"/>
      <c r="G31" s="454"/>
      <c r="H31" s="454"/>
      <c r="I31" s="454"/>
      <c r="J31" s="454"/>
      <c r="K31" s="179" t="str">
        <f t="shared" ref="K31:K32" si="0">IF(SUM(B31:J31)=0,"",SUM(B31:J31))</f>
        <v/>
      </c>
    </row>
    <row r="32" spans="1:11" ht="15" customHeight="1">
      <c r="A32" s="728"/>
      <c r="B32" s="356"/>
      <c r="C32" s="356"/>
      <c r="D32" s="356"/>
      <c r="E32" s="365"/>
      <c r="F32" s="356"/>
      <c r="G32" s="356"/>
      <c r="H32" s="356"/>
      <c r="I32" s="356"/>
      <c r="J32" s="356"/>
      <c r="K32" s="180" t="str">
        <f t="shared" si="0"/>
        <v/>
      </c>
    </row>
    <row r="33" spans="1:11" ht="12" customHeight="1">
      <c r="A33" s="194"/>
      <c r="B33" s="183"/>
      <c r="C33" s="183"/>
      <c r="D33" s="183"/>
      <c r="E33" s="183"/>
      <c r="F33" s="183"/>
      <c r="G33" s="183"/>
      <c r="H33" s="183"/>
      <c r="I33" s="183"/>
      <c r="J33" s="183"/>
      <c r="K33" s="183"/>
    </row>
    <row r="35" spans="1:11">
      <c r="A35" s="167" t="s">
        <v>317</v>
      </c>
    </row>
    <row r="36" spans="1:11" ht="3.75" customHeight="1"/>
    <row r="37" spans="1:11" ht="18.75" customHeight="1">
      <c r="A37" s="718"/>
      <c r="B37" s="719"/>
      <c r="C37" s="719"/>
      <c r="D37" s="719"/>
      <c r="E37" s="719"/>
      <c r="F37" s="719"/>
      <c r="G37" s="719"/>
      <c r="H37" s="719"/>
      <c r="I37" s="719"/>
      <c r="J37" s="719"/>
      <c r="K37" s="720"/>
    </row>
    <row r="38" spans="1:11" ht="18.75" customHeight="1">
      <c r="A38" s="721"/>
      <c r="B38" s="722"/>
      <c r="C38" s="722"/>
      <c r="D38" s="722"/>
      <c r="E38" s="722"/>
      <c r="F38" s="722"/>
      <c r="G38" s="722"/>
      <c r="H38" s="722"/>
      <c r="I38" s="722"/>
      <c r="J38" s="722"/>
      <c r="K38" s="723"/>
    </row>
    <row r="39" spans="1:11" ht="18.75" customHeight="1">
      <c r="A39" s="721"/>
      <c r="B39" s="722"/>
      <c r="C39" s="722"/>
      <c r="D39" s="722"/>
      <c r="E39" s="722"/>
      <c r="F39" s="722"/>
      <c r="G39" s="722"/>
      <c r="H39" s="722"/>
      <c r="I39" s="722"/>
      <c r="J39" s="722"/>
      <c r="K39" s="723"/>
    </row>
    <row r="40" spans="1:11" ht="18.75" customHeight="1">
      <c r="A40" s="724"/>
      <c r="B40" s="725"/>
      <c r="C40" s="725"/>
      <c r="D40" s="725"/>
      <c r="E40" s="725"/>
      <c r="F40" s="725"/>
      <c r="G40" s="725"/>
      <c r="H40" s="725"/>
      <c r="I40" s="725"/>
      <c r="J40" s="725"/>
      <c r="K40" s="726"/>
    </row>
    <row r="43" spans="1:11">
      <c r="A43" s="167" t="s">
        <v>444</v>
      </c>
    </row>
    <row r="44" spans="1:11" ht="3.75" customHeight="1"/>
    <row r="45" spans="1:11" ht="18.75" customHeight="1">
      <c r="A45" s="514" t="s">
        <v>445</v>
      </c>
      <c r="B45" s="196"/>
      <c r="C45" s="196"/>
      <c r="D45" s="196"/>
      <c r="E45" s="196"/>
      <c r="F45" s="196"/>
      <c r="G45" s="196"/>
      <c r="H45" s="196"/>
      <c r="I45" s="196"/>
      <c r="J45" s="196"/>
      <c r="K45" s="196"/>
    </row>
    <row r="46" spans="1:11" ht="18.75" customHeight="1">
      <c r="A46" s="779" t="s">
        <v>446</v>
      </c>
      <c r="B46" s="780"/>
      <c r="C46" s="781"/>
      <c r="D46" s="368"/>
      <c r="E46" s="199" t="s">
        <v>456</v>
      </c>
      <c r="F46" s="745"/>
      <c r="G46" s="746"/>
      <c r="H46" s="746"/>
      <c r="I46" s="784"/>
      <c r="J46" s="196"/>
      <c r="K46" s="196"/>
    </row>
    <row r="47" spans="1:11" ht="18.75" customHeight="1">
      <c r="A47" s="779" t="s">
        <v>447</v>
      </c>
      <c r="B47" s="780"/>
      <c r="C47" s="781"/>
      <c r="D47" s="671" t="s">
        <v>457</v>
      </c>
      <c r="E47" s="672"/>
      <c r="F47" s="672"/>
      <c r="G47" s="673"/>
      <c r="H47" s="745"/>
      <c r="I47" s="784"/>
      <c r="J47" s="196"/>
      <c r="K47" s="196"/>
    </row>
    <row r="48" spans="1:11" ht="18.75" customHeight="1">
      <c r="A48" s="800" t="s">
        <v>448</v>
      </c>
      <c r="B48" s="801"/>
      <c r="C48" s="801"/>
      <c r="D48" s="801"/>
      <c r="E48" s="801"/>
      <c r="F48" s="801"/>
      <c r="G48" s="801"/>
      <c r="H48" s="801"/>
      <c r="I48" s="802"/>
      <c r="J48" s="196"/>
      <c r="K48" s="196"/>
    </row>
    <row r="49" spans="1:11" ht="18.75" customHeight="1">
      <c r="A49" s="195"/>
      <c r="B49" s="779" t="s">
        <v>452</v>
      </c>
      <c r="C49" s="781"/>
      <c r="D49" s="193" t="s">
        <v>450</v>
      </c>
      <c r="E49" s="369"/>
      <c r="F49" s="259" t="s">
        <v>451</v>
      </c>
      <c r="G49" s="369"/>
      <c r="H49" s="259" t="s">
        <v>454</v>
      </c>
      <c r="I49" s="171"/>
      <c r="J49" s="196"/>
      <c r="K49" s="196"/>
    </row>
    <row r="50" spans="1:11" ht="18.75" customHeight="1">
      <c r="A50" s="445"/>
      <c r="B50" s="779" t="s">
        <v>728</v>
      </c>
      <c r="C50" s="781"/>
      <c r="D50" s="439" t="s">
        <v>455</v>
      </c>
      <c r="E50" s="442"/>
      <c r="F50" s="443" t="s">
        <v>451</v>
      </c>
      <c r="G50" s="442"/>
      <c r="H50" s="443" t="s">
        <v>454</v>
      </c>
      <c r="I50" s="444"/>
      <c r="J50" s="446"/>
      <c r="K50" s="446"/>
    </row>
    <row r="51" spans="1:11" ht="18.75" customHeight="1">
      <c r="A51" s="195"/>
      <c r="B51" s="779" t="s">
        <v>453</v>
      </c>
      <c r="C51" s="781"/>
      <c r="D51" s="193" t="s">
        <v>455</v>
      </c>
      <c r="E51" s="369"/>
      <c r="F51" s="259" t="s">
        <v>451</v>
      </c>
      <c r="G51" s="369"/>
      <c r="H51" s="259" t="s">
        <v>454</v>
      </c>
      <c r="I51" s="171"/>
      <c r="J51" s="196"/>
      <c r="K51" s="196"/>
    </row>
    <row r="52" spans="1:11" ht="18.75" customHeight="1">
      <c r="A52" s="200"/>
      <c r="B52" s="779" t="s">
        <v>449</v>
      </c>
      <c r="C52" s="781"/>
      <c r="D52" s="671"/>
      <c r="E52" s="672"/>
      <c r="F52" s="672"/>
      <c r="G52" s="673"/>
      <c r="H52" s="201"/>
      <c r="I52" s="206"/>
      <c r="J52" s="196"/>
      <c r="K52" s="196"/>
    </row>
    <row r="53" spans="1:11" ht="11.25" customHeight="1">
      <c r="A53" s="511"/>
      <c r="B53" s="196"/>
      <c r="C53" s="196"/>
      <c r="D53" s="196"/>
      <c r="E53" s="196"/>
      <c r="F53" s="196"/>
      <c r="G53" s="196"/>
      <c r="H53" s="196"/>
      <c r="I53" s="196"/>
      <c r="J53" s="196"/>
      <c r="K53" s="196"/>
    </row>
    <row r="54" spans="1:11" ht="11.25" customHeight="1"/>
    <row r="55" spans="1:11" ht="11.25" customHeight="1"/>
  </sheetData>
  <mergeCells count="43">
    <mergeCell ref="D52:G52"/>
    <mergeCell ref="D47:G47"/>
    <mergeCell ref="A46:C46"/>
    <mergeCell ref="A47:C47"/>
    <mergeCell ref="K28:K29"/>
    <mergeCell ref="A31:A32"/>
    <mergeCell ref="A37:K40"/>
    <mergeCell ref="B49:C49"/>
    <mergeCell ref="B51:C51"/>
    <mergeCell ref="B52:C52"/>
    <mergeCell ref="F46:I46"/>
    <mergeCell ref="H47:I47"/>
    <mergeCell ref="A48:I48"/>
    <mergeCell ref="B28:E28"/>
    <mergeCell ref="F28:I28"/>
    <mergeCell ref="B50:C50"/>
    <mergeCell ref="F22:G22"/>
    <mergeCell ref="F23:G23"/>
    <mergeCell ref="A28:A29"/>
    <mergeCell ref="J28:J29"/>
    <mergeCell ref="A18:A19"/>
    <mergeCell ref="B18:F18"/>
    <mergeCell ref="G18:K18"/>
    <mergeCell ref="B19:F19"/>
    <mergeCell ref="G19:K19"/>
    <mergeCell ref="A20:A23"/>
    <mergeCell ref="C20:K20"/>
    <mergeCell ref="B21:B23"/>
    <mergeCell ref="F21:G21"/>
    <mergeCell ref="H21:K21"/>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4">
    <dataValidation type="list" allowBlank="1" showInputMessage="1" showErrorMessage="1" sqref="B16:K16">
      <formula1>"新築,移転新築,増築,改築"</formula1>
    </dataValidation>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D52:G52">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'管理用（このシートは削除しないでください）'!$F$3:$F$9</xm:f>
          </x14:formula1>
          <xm:sqref>B19:K19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70"/>
  <sheetViews>
    <sheetView view="pageBreakPreview" zoomScale="90" zoomScaleNormal="100" zoomScaleSheetLayoutView="90" workbookViewId="0">
      <selection activeCell="P43" sqref="P43"/>
    </sheetView>
  </sheetViews>
  <sheetFormatPr defaultColWidth="9" defaultRowHeight="12"/>
  <cols>
    <col min="1" max="1" width="11.25" style="167" customWidth="1"/>
    <col min="2" max="18" width="10" style="167" customWidth="1"/>
    <col min="19" max="16384" width="9" style="167"/>
  </cols>
  <sheetData>
    <row r="1" spans="1:11">
      <c r="A1" s="167" t="s">
        <v>458</v>
      </c>
    </row>
    <row r="2" spans="1:11" ht="18" customHeight="1">
      <c r="A2" s="737" t="s">
        <v>285</v>
      </c>
      <c r="B2" s="737"/>
      <c r="C2" s="737"/>
      <c r="D2" s="737"/>
      <c r="E2" s="737"/>
      <c r="F2" s="737"/>
      <c r="G2" s="737"/>
      <c r="H2" s="737"/>
      <c r="I2" s="737"/>
      <c r="J2" s="737"/>
      <c r="K2" s="737"/>
    </row>
    <row r="5" spans="1:11" ht="18.75" customHeight="1">
      <c r="A5" s="187" t="s">
        <v>86</v>
      </c>
      <c r="B5" s="734" t="s">
        <v>459</v>
      </c>
      <c r="C5" s="734"/>
      <c r="D5" s="734"/>
      <c r="E5" s="734"/>
      <c r="F5" s="734"/>
    </row>
    <row r="6" spans="1:11" ht="12" customHeight="1">
      <c r="A6" s="194"/>
      <c r="B6" s="177"/>
      <c r="C6" s="177"/>
      <c r="D6" s="177"/>
      <c r="E6" s="177"/>
      <c r="F6" s="177"/>
    </row>
    <row r="8" spans="1:11">
      <c r="A8" s="734" t="s">
        <v>271</v>
      </c>
      <c r="B8" s="734"/>
      <c r="C8" s="734"/>
      <c r="D8" s="734" t="s">
        <v>312</v>
      </c>
      <c r="E8" s="734"/>
      <c r="F8" s="734"/>
      <c r="G8" s="734" t="s">
        <v>272</v>
      </c>
      <c r="H8" s="734"/>
      <c r="I8" s="734"/>
      <c r="J8" s="734"/>
      <c r="K8" s="734"/>
    </row>
    <row r="9" spans="1:11" ht="18.75" customHeight="1">
      <c r="A9" s="739"/>
      <c r="B9" s="739"/>
      <c r="C9" s="739"/>
      <c r="D9" s="739"/>
      <c r="E9" s="739"/>
      <c r="F9" s="739"/>
      <c r="G9" s="739"/>
      <c r="H9" s="739"/>
      <c r="I9" s="739"/>
      <c r="J9" s="739"/>
      <c r="K9" s="739"/>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38" t="s">
        <v>273</v>
      </c>
      <c r="B14" s="728" t="s">
        <v>286</v>
      </c>
      <c r="C14" s="728"/>
      <c r="D14" s="728"/>
      <c r="E14" s="728"/>
      <c r="F14" s="728"/>
      <c r="G14" s="728" t="s">
        <v>287</v>
      </c>
      <c r="H14" s="728"/>
      <c r="I14" s="728"/>
      <c r="J14" s="728"/>
      <c r="K14" s="728"/>
    </row>
    <row r="15" spans="1:11" ht="18.75" customHeight="1">
      <c r="A15" s="729"/>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816"/>
      <c r="C16" s="816"/>
      <c r="D16" s="816"/>
      <c r="E16" s="816"/>
      <c r="F16" s="816"/>
      <c r="G16" s="735"/>
      <c r="H16" s="797"/>
      <c r="I16" s="797"/>
      <c r="J16" s="797"/>
      <c r="K16" s="736"/>
    </row>
    <row r="17" spans="1:11" ht="18.75" customHeight="1">
      <c r="A17" s="343" t="s">
        <v>383</v>
      </c>
      <c r="B17" s="337" t="s">
        <v>624</v>
      </c>
      <c r="C17" s="379"/>
      <c r="D17" s="338" t="s">
        <v>625</v>
      </c>
      <c r="E17" s="380"/>
      <c r="F17" s="340" t="s">
        <v>626</v>
      </c>
      <c r="G17" s="380"/>
      <c r="H17" s="339" t="s">
        <v>627</v>
      </c>
      <c r="I17" s="380"/>
      <c r="J17" s="339" t="s">
        <v>628</v>
      </c>
      <c r="K17" s="341">
        <f>C17+E17+G17+I17</f>
        <v>0</v>
      </c>
    </row>
    <row r="18" spans="1:11" ht="12" customHeight="1">
      <c r="A18" s="728" t="s">
        <v>550</v>
      </c>
      <c r="B18" s="807"/>
      <c r="C18" s="808"/>
      <c r="D18" s="808"/>
      <c r="E18" s="808"/>
      <c r="F18" s="809"/>
      <c r="G18" s="745" t="s">
        <v>490</v>
      </c>
      <c r="H18" s="746"/>
      <c r="I18" s="746"/>
      <c r="J18" s="746"/>
      <c r="K18" s="784"/>
    </row>
    <row r="19" spans="1:11" ht="19.5" customHeight="1">
      <c r="A19" s="728"/>
      <c r="B19" s="810"/>
      <c r="C19" s="811"/>
      <c r="D19" s="811"/>
      <c r="E19" s="811"/>
      <c r="F19" s="812"/>
      <c r="G19" s="712" t="s">
        <v>551</v>
      </c>
      <c r="H19" s="782"/>
      <c r="I19" s="813"/>
      <c r="J19" s="814"/>
      <c r="K19" s="815"/>
    </row>
    <row r="20" spans="1:11">
      <c r="A20" s="705" t="s">
        <v>292</v>
      </c>
      <c r="B20" s="816" t="s">
        <v>40</v>
      </c>
      <c r="C20" s="816"/>
      <c r="D20" s="816"/>
      <c r="E20" s="816"/>
      <c r="F20" s="816"/>
      <c r="G20" s="817"/>
      <c r="H20" s="817"/>
      <c r="I20" s="817"/>
      <c r="J20" s="817"/>
      <c r="K20" s="817"/>
    </row>
    <row r="21" spans="1:11" ht="18.75" customHeight="1">
      <c r="A21" s="729"/>
      <c r="B21" s="711"/>
      <c r="C21" s="711"/>
      <c r="D21" s="711"/>
      <c r="E21" s="711"/>
      <c r="F21" s="711"/>
      <c r="G21" s="818"/>
      <c r="H21" s="818"/>
      <c r="I21" s="818"/>
      <c r="J21" s="818"/>
      <c r="K21" s="818"/>
    </row>
    <row r="22" spans="1:11" ht="12" customHeight="1">
      <c r="A22" s="727" t="s">
        <v>293</v>
      </c>
      <c r="B22" s="187" t="s">
        <v>294</v>
      </c>
      <c r="C22" s="734" t="s">
        <v>295</v>
      </c>
      <c r="D22" s="734"/>
      <c r="E22" s="734"/>
      <c r="F22" s="734"/>
      <c r="G22" s="734"/>
      <c r="H22" s="734"/>
      <c r="I22" s="734"/>
      <c r="J22" s="734"/>
      <c r="K22" s="734"/>
    </row>
    <row r="23" spans="1:11">
      <c r="A23" s="727"/>
      <c r="B23" s="711"/>
      <c r="C23" s="187" t="s">
        <v>296</v>
      </c>
      <c r="D23" s="187" t="s">
        <v>297</v>
      </c>
      <c r="E23" s="187" t="s">
        <v>298</v>
      </c>
      <c r="F23" s="735" t="s">
        <v>291</v>
      </c>
      <c r="G23" s="736"/>
      <c r="H23" s="728" t="s">
        <v>299</v>
      </c>
      <c r="I23" s="728"/>
      <c r="J23" s="728"/>
      <c r="K23" s="728"/>
    </row>
    <row r="24" spans="1:11" ht="18.75" customHeight="1">
      <c r="A24" s="727"/>
      <c r="B24" s="711"/>
      <c r="C24" s="350"/>
      <c r="D24" s="351"/>
      <c r="E24" s="352"/>
      <c r="F24" s="674"/>
      <c r="G24" s="674"/>
      <c r="H24" s="173" t="s">
        <v>300</v>
      </c>
      <c r="I24" s="353"/>
      <c r="J24" s="173" t="s">
        <v>301</v>
      </c>
      <c r="K24" s="354"/>
    </row>
    <row r="25" spans="1:11" ht="18.75" customHeight="1">
      <c r="A25" s="727"/>
      <c r="B25" s="711"/>
      <c r="C25" s="350"/>
      <c r="D25" s="351"/>
      <c r="E25" s="352"/>
      <c r="F25" s="674"/>
      <c r="G25" s="674"/>
      <c r="H25" s="173" t="s">
        <v>300</v>
      </c>
      <c r="I25" s="353"/>
      <c r="J25" s="173" t="s">
        <v>301</v>
      </c>
      <c r="K25" s="354"/>
    </row>
    <row r="26" spans="1:11" ht="7.5" customHeight="1"/>
    <row r="27" spans="1:11" ht="7.5" customHeight="1"/>
    <row r="28" spans="1:11" s="313" customFormat="1">
      <c r="A28" s="313" t="s">
        <v>588</v>
      </c>
    </row>
    <row r="29" spans="1:11" s="313" customFormat="1" ht="3.75" customHeight="1"/>
    <row r="30" spans="1:11" s="313" customFormat="1">
      <c r="A30" s="716" t="s">
        <v>63</v>
      </c>
      <c r="B30" s="823" t="s">
        <v>502</v>
      </c>
      <c r="C30" s="824"/>
      <c r="D30" s="825"/>
      <c r="E30" s="803" t="s">
        <v>503</v>
      </c>
      <c r="F30" s="804"/>
      <c r="G30" s="805"/>
      <c r="H30" s="716" t="s">
        <v>282</v>
      </c>
      <c r="I30" s="760" t="s">
        <v>397</v>
      </c>
      <c r="J30" s="760"/>
      <c r="K30" s="760"/>
    </row>
    <row r="31" spans="1:11" ht="18.75" customHeight="1">
      <c r="A31" s="806"/>
      <c r="B31" s="819" t="s">
        <v>496</v>
      </c>
      <c r="C31" s="264"/>
      <c r="D31" s="264"/>
      <c r="E31" s="730" t="s">
        <v>498</v>
      </c>
      <c r="F31" s="716" t="s">
        <v>578</v>
      </c>
      <c r="G31" s="693" t="s">
        <v>279</v>
      </c>
      <c r="H31" s="806"/>
      <c r="I31" s="760"/>
      <c r="J31" s="760"/>
      <c r="K31" s="760"/>
    </row>
    <row r="32" spans="1:11" ht="18.75" customHeight="1">
      <c r="A32" s="717"/>
      <c r="B32" s="820"/>
      <c r="C32" s="280" t="s">
        <v>497</v>
      </c>
      <c r="D32" s="280" t="s">
        <v>577</v>
      </c>
      <c r="E32" s="821"/>
      <c r="F32" s="717"/>
      <c r="G32" s="753"/>
      <c r="H32" s="717"/>
      <c r="I32" s="760"/>
      <c r="J32" s="760"/>
      <c r="K32" s="760"/>
    </row>
    <row r="33" spans="1:11" ht="30" customHeight="1">
      <c r="A33" s="386" t="s">
        <v>640</v>
      </c>
      <c r="B33" s="351"/>
      <c r="C33" s="351"/>
      <c r="D33" s="351"/>
      <c r="E33" s="351"/>
      <c r="F33" s="351"/>
      <c r="G33" s="351"/>
      <c r="H33" s="178" t="str">
        <f>IF(SUM(B33+E33+F33+G33)=0,"",SUM(B33+E33+F33+G33))</f>
        <v/>
      </c>
      <c r="I33" s="786"/>
      <c r="J33" s="787"/>
      <c r="K33" s="788"/>
    </row>
    <row r="34" spans="1:11" ht="15" customHeight="1">
      <c r="A34" s="822" t="s">
        <v>641</v>
      </c>
      <c r="B34" s="454"/>
      <c r="C34" s="454"/>
      <c r="D34" s="454"/>
      <c r="E34" s="454"/>
      <c r="F34" s="454"/>
      <c r="G34" s="454"/>
      <c r="H34" s="179" t="str">
        <f t="shared" ref="H34:H35" si="0">IF(SUM(B34+E34+F34+G34)=0,"",SUM(B34+E34+F34+G34))</f>
        <v/>
      </c>
      <c r="I34" s="789"/>
      <c r="J34" s="790"/>
      <c r="K34" s="791"/>
    </row>
    <row r="35" spans="1:11" ht="15" customHeight="1">
      <c r="A35" s="711"/>
      <c r="B35" s="356"/>
      <c r="C35" s="356"/>
      <c r="D35" s="356"/>
      <c r="E35" s="356"/>
      <c r="F35" s="356"/>
      <c r="G35" s="356"/>
      <c r="H35" s="180" t="str">
        <f t="shared" si="0"/>
        <v/>
      </c>
      <c r="I35" s="792"/>
      <c r="J35" s="793"/>
      <c r="K35" s="794"/>
    </row>
    <row r="36" spans="1:11" ht="7.5" customHeight="1">
      <c r="A36" s="278"/>
      <c r="B36" s="284"/>
      <c r="C36" s="284"/>
      <c r="D36" s="284"/>
      <c r="E36" s="284"/>
      <c r="F36" s="284"/>
      <c r="G36" s="284"/>
      <c r="H36" s="284"/>
      <c r="I36" s="284"/>
      <c r="J36" s="284"/>
      <c r="K36" s="284"/>
    </row>
    <row r="37" spans="1:11" ht="7.5" customHeight="1">
      <c r="A37" s="278"/>
      <c r="B37" s="284"/>
      <c r="C37" s="284"/>
      <c r="D37" s="284"/>
      <c r="E37" s="284"/>
      <c r="F37" s="284"/>
      <c r="G37" s="284"/>
      <c r="H37" s="284"/>
      <c r="I37" s="284"/>
      <c r="J37" s="284"/>
      <c r="K37" s="284"/>
    </row>
    <row r="38" spans="1:11">
      <c r="A38" s="167" t="s">
        <v>460</v>
      </c>
    </row>
    <row r="39" spans="1:11" ht="3.75" customHeight="1">
      <c r="J39" s="240"/>
    </row>
    <row r="40" spans="1:11" ht="12" customHeight="1">
      <c r="A40" s="835" t="s">
        <v>579</v>
      </c>
      <c r="B40" s="836"/>
      <c r="C40" s="826" t="s">
        <v>630</v>
      </c>
      <c r="D40" s="827"/>
      <c r="E40" s="827"/>
      <c r="F40" s="828"/>
      <c r="G40" s="826" t="s">
        <v>631</v>
      </c>
      <c r="H40" s="827"/>
      <c r="I40" s="827"/>
      <c r="J40" s="828"/>
      <c r="K40" s="314"/>
    </row>
    <row r="41" spans="1:11" ht="12" customHeight="1">
      <c r="A41" s="837"/>
      <c r="B41" s="838"/>
      <c r="C41" s="829" t="s">
        <v>584</v>
      </c>
      <c r="D41" s="832" t="s">
        <v>585</v>
      </c>
      <c r="E41" s="315"/>
      <c r="F41" s="316"/>
      <c r="G41" s="829" t="s">
        <v>584</v>
      </c>
      <c r="H41" s="832" t="s">
        <v>585</v>
      </c>
      <c r="I41" s="315"/>
      <c r="J41" s="316"/>
      <c r="K41" s="314"/>
    </row>
    <row r="42" spans="1:11" ht="12" customHeight="1">
      <c r="A42" s="837"/>
      <c r="B42" s="838"/>
      <c r="C42" s="830"/>
      <c r="D42" s="833"/>
      <c r="E42" s="826" t="s">
        <v>586</v>
      </c>
      <c r="F42" s="828"/>
      <c r="G42" s="830"/>
      <c r="H42" s="833"/>
      <c r="I42" s="826" t="s">
        <v>586</v>
      </c>
      <c r="J42" s="828"/>
      <c r="K42" s="314"/>
    </row>
    <row r="43" spans="1:11" ht="12" customHeight="1">
      <c r="A43" s="839"/>
      <c r="B43" s="840"/>
      <c r="C43" s="831"/>
      <c r="D43" s="834"/>
      <c r="E43" s="317" t="s">
        <v>584</v>
      </c>
      <c r="F43" s="317" t="s">
        <v>587</v>
      </c>
      <c r="G43" s="831"/>
      <c r="H43" s="834"/>
      <c r="I43" s="317" t="s">
        <v>584</v>
      </c>
      <c r="J43" s="317" t="s">
        <v>587</v>
      </c>
      <c r="K43" s="314"/>
    </row>
    <row r="44" spans="1:11" ht="15" customHeight="1">
      <c r="A44" s="816" t="s">
        <v>580</v>
      </c>
      <c r="B44" s="317" t="s">
        <v>582</v>
      </c>
      <c r="C44" s="519"/>
      <c r="D44" s="519"/>
      <c r="E44" s="519"/>
      <c r="F44" s="519"/>
      <c r="G44" s="519"/>
      <c r="H44" s="519"/>
      <c r="I44" s="519"/>
      <c r="J44" s="519"/>
      <c r="K44" s="314"/>
    </row>
    <row r="45" spans="1:11" ht="15" customHeight="1">
      <c r="A45" s="816"/>
      <c r="B45" s="317" t="s">
        <v>583</v>
      </c>
      <c r="C45" s="519"/>
      <c r="D45" s="519"/>
      <c r="E45" s="519"/>
      <c r="F45" s="519"/>
      <c r="G45" s="519"/>
      <c r="H45" s="519"/>
      <c r="I45" s="519"/>
      <c r="J45" s="519"/>
      <c r="K45" s="314"/>
    </row>
    <row r="46" spans="1:11" ht="15" customHeight="1">
      <c r="A46" s="837" t="s">
        <v>581</v>
      </c>
      <c r="B46" s="317" t="s">
        <v>582</v>
      </c>
      <c r="C46" s="519"/>
      <c r="D46" s="519"/>
      <c r="E46" s="519"/>
      <c r="F46" s="519"/>
      <c r="G46" s="519"/>
      <c r="H46" s="519"/>
      <c r="I46" s="519"/>
      <c r="J46" s="519"/>
      <c r="K46" s="314"/>
    </row>
    <row r="47" spans="1:11" ht="15" customHeight="1">
      <c r="A47" s="839"/>
      <c r="B47" s="317" t="s">
        <v>583</v>
      </c>
      <c r="C47" s="519"/>
      <c r="D47" s="519"/>
      <c r="E47" s="519"/>
      <c r="F47" s="519"/>
      <c r="G47" s="519"/>
      <c r="H47" s="519"/>
      <c r="I47" s="519"/>
      <c r="J47" s="519"/>
      <c r="K47" s="314"/>
    </row>
    <row r="48" spans="1:11" s="313" customFormat="1" ht="7.5" customHeight="1">
      <c r="A48" s="307"/>
      <c r="B48" s="314"/>
      <c r="C48" s="314"/>
      <c r="D48" s="314"/>
      <c r="E48" s="314"/>
      <c r="F48" s="314"/>
      <c r="G48" s="314"/>
      <c r="H48" s="314"/>
      <c r="I48" s="314"/>
      <c r="J48" s="314"/>
      <c r="K48" s="314"/>
    </row>
    <row r="49" spans="1:13" ht="7.5" customHeight="1">
      <c r="A49" s="194"/>
      <c r="B49" s="183"/>
      <c r="C49" s="183"/>
      <c r="D49" s="183"/>
      <c r="E49" s="183"/>
      <c r="F49" s="183"/>
      <c r="G49" s="183"/>
      <c r="H49" s="183"/>
      <c r="I49" s="183"/>
      <c r="J49" s="183"/>
      <c r="K49" s="183"/>
    </row>
    <row r="50" spans="1:13">
      <c r="A50" s="167" t="s">
        <v>398</v>
      </c>
    </row>
    <row r="51" spans="1:13" ht="3.75" customHeight="1">
      <c r="J51" s="240"/>
    </row>
    <row r="52" spans="1:13" ht="15" customHeight="1">
      <c r="A52" s="772" t="s">
        <v>399</v>
      </c>
      <c r="B52" s="773"/>
      <c r="C52" s="773"/>
      <c r="D52" s="774"/>
      <c r="E52" s="764" t="s">
        <v>403</v>
      </c>
      <c r="F52" s="765"/>
      <c r="G52" s="765"/>
      <c r="H52" s="766"/>
      <c r="I52" s="755" t="s">
        <v>282</v>
      </c>
      <c r="J52" s="235"/>
      <c r="K52" s="240"/>
    </row>
    <row r="53" spans="1:13" ht="15" customHeight="1">
      <c r="A53" s="775"/>
      <c r="B53" s="776"/>
      <c r="C53" s="776"/>
      <c r="D53" s="777"/>
      <c r="E53" s="758" t="s">
        <v>400</v>
      </c>
      <c r="F53" s="234"/>
      <c r="G53" s="758" t="s">
        <v>401</v>
      </c>
      <c r="H53" s="239"/>
      <c r="I53" s="756"/>
      <c r="J53" s="235"/>
      <c r="K53" s="240"/>
    </row>
    <row r="54" spans="1:13" ht="27" customHeight="1">
      <c r="A54" s="677"/>
      <c r="B54" s="778"/>
      <c r="C54" s="778"/>
      <c r="D54" s="678"/>
      <c r="E54" s="759"/>
      <c r="F54" s="243" t="s">
        <v>404</v>
      </c>
      <c r="G54" s="759"/>
      <c r="H54" s="251" t="s">
        <v>404</v>
      </c>
      <c r="I54" s="757"/>
      <c r="J54" s="235"/>
      <c r="K54" s="240"/>
    </row>
    <row r="55" spans="1:13" ht="15" customHeight="1">
      <c r="A55" s="767"/>
      <c r="B55" s="767"/>
      <c r="C55" s="767"/>
      <c r="D55" s="767"/>
      <c r="E55" s="363"/>
      <c r="F55" s="244" t="str">
        <f>L55</f>
        <v/>
      </c>
      <c r="G55" s="521"/>
      <c r="H55" s="247" t="str">
        <f>M55</f>
        <v/>
      </c>
      <c r="I55" s="250" t="str">
        <f>IF(E55+G55=0,"",F55+H55)</f>
        <v/>
      </c>
      <c r="J55" s="240"/>
      <c r="K55" s="240"/>
      <c r="L55" s="167" t="str">
        <f>IF(E55="","",ROUND(E55/12,2))</f>
        <v/>
      </c>
      <c r="M55" s="167" t="str">
        <f>IF(G55="","",ROUND(G55/12,2))</f>
        <v/>
      </c>
    </row>
    <row r="56" spans="1:13" ht="15" customHeight="1">
      <c r="A56" s="767"/>
      <c r="B56" s="767"/>
      <c r="C56" s="767"/>
      <c r="D56" s="767"/>
      <c r="E56" s="363"/>
      <c r="F56" s="244" t="str">
        <f t="shared" ref="F56:F59" si="1">L56</f>
        <v/>
      </c>
      <c r="G56" s="521"/>
      <c r="H56" s="247" t="str">
        <f t="shared" ref="H56:H59" si="2">M56</f>
        <v/>
      </c>
      <c r="I56" s="250" t="str">
        <f t="shared" ref="I56:I59" si="3">IF(E56+G56=0,"",F56+H56)</f>
        <v/>
      </c>
      <c r="J56" s="240"/>
      <c r="K56" s="240"/>
      <c r="L56" s="167" t="str">
        <f t="shared" ref="L56:L59" si="4">IF(E56="","",ROUND(E56/12,2))</f>
        <v/>
      </c>
      <c r="M56" s="167" t="str">
        <f t="shared" ref="M56:M59" si="5">IF(G56="","",ROUND(G56/12,2))</f>
        <v/>
      </c>
    </row>
    <row r="57" spans="1:13" ht="15" customHeight="1">
      <c r="A57" s="767"/>
      <c r="B57" s="767"/>
      <c r="C57" s="767"/>
      <c r="D57" s="767"/>
      <c r="E57" s="363"/>
      <c r="F57" s="244" t="str">
        <f t="shared" si="1"/>
        <v/>
      </c>
      <c r="G57" s="521"/>
      <c r="H57" s="247" t="str">
        <f t="shared" si="2"/>
        <v/>
      </c>
      <c r="I57" s="250" t="str">
        <f t="shared" si="3"/>
        <v/>
      </c>
      <c r="J57" s="240"/>
      <c r="K57" s="240"/>
      <c r="L57" s="167" t="str">
        <f t="shared" si="4"/>
        <v/>
      </c>
      <c r="M57" s="167" t="str">
        <f t="shared" si="5"/>
        <v/>
      </c>
    </row>
    <row r="58" spans="1:13" ht="15" customHeight="1">
      <c r="A58" s="767"/>
      <c r="B58" s="767"/>
      <c r="C58" s="767"/>
      <c r="D58" s="767"/>
      <c r="E58" s="363"/>
      <c r="F58" s="244" t="str">
        <f t="shared" si="1"/>
        <v/>
      </c>
      <c r="G58" s="521"/>
      <c r="H58" s="247" t="str">
        <f t="shared" si="2"/>
        <v/>
      </c>
      <c r="I58" s="250" t="str">
        <f t="shared" si="3"/>
        <v/>
      </c>
      <c r="J58" s="240"/>
      <c r="K58" s="240"/>
      <c r="L58" s="167" t="str">
        <f t="shared" si="4"/>
        <v/>
      </c>
      <c r="M58" s="167" t="str">
        <f t="shared" si="5"/>
        <v/>
      </c>
    </row>
    <row r="59" spans="1:13" ht="15" customHeight="1" thickBot="1">
      <c r="A59" s="768"/>
      <c r="B59" s="768"/>
      <c r="C59" s="768"/>
      <c r="D59" s="768"/>
      <c r="E59" s="364"/>
      <c r="F59" s="245" t="str">
        <f t="shared" si="1"/>
        <v/>
      </c>
      <c r="G59" s="522"/>
      <c r="H59" s="248" t="str">
        <f t="shared" si="2"/>
        <v/>
      </c>
      <c r="I59" s="249" t="str">
        <f t="shared" si="3"/>
        <v/>
      </c>
      <c r="J59" s="240"/>
      <c r="K59" s="240"/>
      <c r="L59" s="167" t="str">
        <f t="shared" si="4"/>
        <v/>
      </c>
      <c r="M59" s="167" t="str">
        <f t="shared" si="5"/>
        <v/>
      </c>
    </row>
    <row r="60" spans="1:13" ht="15" customHeight="1" thickTop="1" thickBot="1">
      <c r="A60" s="769" t="s">
        <v>282</v>
      </c>
      <c r="B60" s="770"/>
      <c r="C60" s="770"/>
      <c r="D60" s="771"/>
      <c r="E60" s="242" t="str">
        <f>IF(E55="","",SUM(E55:E59))</f>
        <v/>
      </c>
      <c r="F60" s="246" t="str">
        <f>IF(F55="","",SUM(F55:F59))</f>
        <v/>
      </c>
      <c r="G60" s="520" t="str">
        <f>IF(G55="","",SUM(G55:G59))</f>
        <v/>
      </c>
      <c r="H60" s="252" t="str">
        <f>IF(H55="","",SUM(H55:H59))</f>
        <v/>
      </c>
      <c r="I60" s="384" t="str">
        <f>IF(I55="","",SUM(I55:I59))</f>
        <v/>
      </c>
      <c r="J60" s="240"/>
      <c r="K60" s="240"/>
    </row>
    <row r="61" spans="1:13" ht="15" customHeight="1" thickBot="1">
      <c r="A61" s="194"/>
      <c r="B61" s="183"/>
      <c r="C61" s="183"/>
      <c r="D61" s="183"/>
      <c r="E61" s="183"/>
      <c r="F61" s="763" t="s">
        <v>405</v>
      </c>
      <c r="G61" s="763"/>
      <c r="H61" s="763"/>
      <c r="I61" s="385" t="str">
        <f>IF(I60="","",ROUNDDOWN(I60,0))</f>
        <v/>
      </c>
      <c r="J61" s="240"/>
      <c r="K61" s="240"/>
    </row>
    <row r="62" spans="1:13" ht="7.5" customHeight="1">
      <c r="A62" s="194"/>
      <c r="B62" s="183"/>
      <c r="C62" s="183"/>
      <c r="D62" s="183"/>
      <c r="E62" s="183"/>
      <c r="F62" s="183"/>
      <c r="G62" s="183"/>
      <c r="H62" s="183"/>
      <c r="I62" s="183"/>
      <c r="J62" s="240"/>
      <c r="K62" s="240"/>
    </row>
    <row r="63" spans="1:13" ht="7.5" customHeight="1">
      <c r="A63" s="194"/>
      <c r="B63" s="183"/>
      <c r="C63" s="183"/>
      <c r="D63" s="183"/>
      <c r="E63" s="183"/>
      <c r="F63" s="183"/>
      <c r="G63" s="183"/>
      <c r="H63" s="183"/>
      <c r="I63" s="183"/>
      <c r="J63" s="240"/>
      <c r="K63" s="240"/>
    </row>
    <row r="64" spans="1:13">
      <c r="A64" s="167" t="s">
        <v>402</v>
      </c>
      <c r="J64" s="241"/>
      <c r="K64" s="241"/>
    </row>
    <row r="65" spans="1:11" ht="3.75" customHeight="1"/>
    <row r="66" spans="1:11" ht="18.75" customHeight="1">
      <c r="A66" s="718"/>
      <c r="B66" s="719"/>
      <c r="C66" s="719"/>
      <c r="D66" s="719"/>
      <c r="E66" s="719"/>
      <c r="F66" s="719"/>
      <c r="G66" s="719"/>
      <c r="H66" s="719"/>
      <c r="I66" s="719"/>
      <c r="J66" s="719"/>
      <c r="K66" s="720"/>
    </row>
    <row r="67" spans="1:11" ht="18.75" customHeight="1">
      <c r="A67" s="721"/>
      <c r="B67" s="722"/>
      <c r="C67" s="722"/>
      <c r="D67" s="722"/>
      <c r="E67" s="722"/>
      <c r="F67" s="722"/>
      <c r="G67" s="722"/>
      <c r="H67" s="722"/>
      <c r="I67" s="722"/>
      <c r="J67" s="722"/>
      <c r="K67" s="723"/>
    </row>
    <row r="68" spans="1:11" ht="18.75" customHeight="1">
      <c r="A68" s="724"/>
      <c r="B68" s="725"/>
      <c r="C68" s="725"/>
      <c r="D68" s="725"/>
      <c r="E68" s="725"/>
      <c r="F68" s="725"/>
      <c r="G68" s="725"/>
      <c r="H68" s="725"/>
      <c r="I68" s="725"/>
      <c r="J68" s="725"/>
      <c r="K68" s="726"/>
    </row>
    <row r="70" spans="1:11" ht="18.75" customHeight="1"/>
  </sheetData>
  <mergeCells count="65">
    <mergeCell ref="G40:J40"/>
    <mergeCell ref="G41:G43"/>
    <mergeCell ref="H41:H43"/>
    <mergeCell ref="I42:J42"/>
    <mergeCell ref="A52:D54"/>
    <mergeCell ref="A40:B43"/>
    <mergeCell ref="E42:F42"/>
    <mergeCell ref="A44:A45"/>
    <mergeCell ref="A46:A47"/>
    <mergeCell ref="C40:F40"/>
    <mergeCell ref="C41:C43"/>
    <mergeCell ref="D41:D43"/>
    <mergeCell ref="F61:H61"/>
    <mergeCell ref="A66:K68"/>
    <mergeCell ref="A57:D57"/>
    <mergeCell ref="A58:D58"/>
    <mergeCell ref="A59:D59"/>
    <mergeCell ref="A60:D60"/>
    <mergeCell ref="A55:D55"/>
    <mergeCell ref="A56:D56"/>
    <mergeCell ref="E52:H52"/>
    <mergeCell ref="I52:I54"/>
    <mergeCell ref="E53:E54"/>
    <mergeCell ref="G53:G54"/>
    <mergeCell ref="I33:K35"/>
    <mergeCell ref="F24:G24"/>
    <mergeCell ref="F25:G25"/>
    <mergeCell ref="A22:A25"/>
    <mergeCell ref="C22:K22"/>
    <mergeCell ref="B23:B25"/>
    <mergeCell ref="F23:G23"/>
    <mergeCell ref="H23:K23"/>
    <mergeCell ref="I30:K32"/>
    <mergeCell ref="B31:B32"/>
    <mergeCell ref="E31:E32"/>
    <mergeCell ref="F31:F32"/>
    <mergeCell ref="G31:G32"/>
    <mergeCell ref="A34:A35"/>
    <mergeCell ref="A30:A32"/>
    <mergeCell ref="B30:D30"/>
    <mergeCell ref="B16:F16"/>
    <mergeCell ref="G16:K16"/>
    <mergeCell ref="A2:K2"/>
    <mergeCell ref="B5:F5"/>
    <mergeCell ref="A8:C8"/>
    <mergeCell ref="D8:F8"/>
    <mergeCell ref="G8:K8"/>
    <mergeCell ref="A9:C9"/>
    <mergeCell ref="D9:F9"/>
    <mergeCell ref="G9:K9"/>
    <mergeCell ref="A14:A15"/>
    <mergeCell ref="B14:F14"/>
    <mergeCell ref="G14:K14"/>
    <mergeCell ref="E30:G30"/>
    <mergeCell ref="H30:H32"/>
    <mergeCell ref="A18:A19"/>
    <mergeCell ref="B18:F19"/>
    <mergeCell ref="G18:K18"/>
    <mergeCell ref="G19:H19"/>
    <mergeCell ref="I19:K19"/>
    <mergeCell ref="A20:A21"/>
    <mergeCell ref="B20:F20"/>
    <mergeCell ref="G20:K20"/>
    <mergeCell ref="B21:F21"/>
    <mergeCell ref="G21:K21"/>
  </mergeCells>
  <phoneticPr fontId="5"/>
  <dataValidations count="5">
    <dataValidation type="list" allowBlank="1" showInputMessage="1" showErrorMessage="1" sqref="B16:K16">
      <formula1>"新築,移転新築,増築,改築,改修"</formula1>
    </dataValidation>
    <dataValidation type="list" allowBlank="1" showInputMessage="1" showErrorMessage="1" sqref="B23:B25">
      <formula1>"有,無"</formula1>
    </dataValidation>
    <dataValidation type="list" allowBlank="1" showInputMessage="1" showErrorMessage="1" sqref="I24:I25">
      <formula1>"有（承認済）,有（申請済）,有（申請予定）,無"</formula1>
    </dataValidation>
    <dataValidation type="list" allowBlank="1" showInputMessage="1" showErrorMessage="1" sqref="K24:K25">
      <formula1>"転用,譲渡,交換,貸付,取壊し"</formula1>
    </dataValidation>
    <dataValidation type="list" allowBlank="1" showInputMessage="1" showErrorMessage="1" sqref="B18:F19">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'管理用（このシートは削除しないでください）'!$F$3:$F$10</xm:f>
          </x14:formula1>
          <xm:sqref>G21:K21</xm:sqref>
        </x14:dataValidation>
        <x14:dataValidation type="list" allowBlank="1" showInputMessage="1" showErrorMessage="1">
          <x14:formula1>
            <xm:f>'管理用（このシートは削除しないでください）'!$F$3:$F$9</xm:f>
          </x14:formula1>
          <xm:sqref>B21:F21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43</vt:i4>
      </vt:variant>
    </vt:vector>
  </HeadingPairs>
  <TitlesOfParts>
    <vt:vector size="68" baseType="lpstr">
      <vt:lpstr>（様式1）総括表</vt:lpstr>
      <vt:lpstr>（様式2）事業費内訳書</vt:lpstr>
      <vt:lpstr>1 へき地診療所</vt:lpstr>
      <vt:lpstr>2 過疎</vt:lpstr>
      <vt:lpstr>3 へき地保健指導所</vt:lpstr>
      <vt:lpstr>4 研修医施設</vt:lpstr>
      <vt:lpstr>5 臨床研修病院</vt:lpstr>
      <vt:lpstr>6 へき地医療拠点病院</vt:lpstr>
      <vt:lpstr>7 研修医環境</vt:lpstr>
      <vt:lpstr>8 離島等患者宿泊</vt:lpstr>
      <vt:lpstr>9 産科医療機関</vt:lpstr>
      <vt:lpstr>10 分娩取扱</vt:lpstr>
      <vt:lpstr>11 死亡時画像診断</vt:lpstr>
      <vt:lpstr>12-1 スプリンクラー（総括表）見直し前</vt:lpstr>
      <vt:lpstr>2 スプリンクラー（個別計画書）</vt:lpstr>
      <vt:lpstr>（様式2）事業費内訳書 (2)</vt:lpstr>
      <vt:lpstr>施設面積内訳</vt:lpstr>
      <vt:lpstr>12-2スプリンクラー（個別計画書）見直し前</vt:lpstr>
      <vt:lpstr>13 南海トラフ（へき地医療拠点病院）</vt:lpstr>
      <vt:lpstr>13 南海トラフ（へき地診療所）</vt:lpstr>
      <vt:lpstr>14 院内感染</vt:lpstr>
      <vt:lpstr>施設面積内訳 (２)</vt:lpstr>
      <vt:lpstr>施設面積内訳 (3)</vt:lpstr>
      <vt:lpstr>Q＆A集</vt:lpstr>
      <vt:lpstr>管理用（このシートは削除しないでください）</vt:lpstr>
      <vt:lpstr>'（様式1）総括表'!Print_Area</vt:lpstr>
      <vt:lpstr>'（様式2）事業費内訳書'!Print_Area</vt:lpstr>
      <vt:lpstr>'（様式2）事業費内訳書 (2)'!Print_Area</vt:lpstr>
      <vt:lpstr>'1 へき地診療所'!Print_Area</vt:lpstr>
      <vt:lpstr>'10 分娩取扱'!Print_Area</vt:lpstr>
      <vt:lpstr>'11 死亡時画像診断'!Print_Area</vt:lpstr>
      <vt:lpstr>'12-1 スプリンクラー（総括表）見直し前'!Print_Area</vt:lpstr>
      <vt:lpstr>'12-2スプリンクラー（個別計画書）見直し前'!Print_Area</vt:lpstr>
      <vt:lpstr>'13 南海トラフ（へき地医療拠点病院）'!Print_Area</vt:lpstr>
      <vt:lpstr>'13 南海トラフ（へき地診療所）'!Print_Area</vt:lpstr>
      <vt:lpstr>'14 院内感染'!Print_Area</vt:lpstr>
      <vt:lpstr>'2 スプリンクラー（個別計画書）'!Print_Area</vt:lpstr>
      <vt:lpstr>'2 過疎'!Print_Area</vt:lpstr>
      <vt:lpstr>'3 へき地保健指導所'!Print_Area</vt:lpstr>
      <vt:lpstr>'4 研修医施設'!Print_Area</vt:lpstr>
      <vt:lpstr>'5 臨床研修病院'!Print_Area</vt:lpstr>
      <vt:lpstr>'6 へき地医療拠点病院'!Print_Area</vt:lpstr>
      <vt:lpstr>'7 研修医環境'!Print_Area</vt:lpstr>
      <vt:lpstr>'8 離島等患者宿泊'!Print_Area</vt:lpstr>
      <vt:lpstr>'9 産科医療機関'!Print_Area</vt:lpstr>
      <vt:lpstr>'管理用（このシートは削除しないでください）'!Print_Area</vt:lpstr>
      <vt:lpstr>施設面積内訳!Print_Area</vt:lpstr>
      <vt:lpstr>'施設面積内訳 (２)'!Print_Area</vt:lpstr>
      <vt:lpstr>'施設面積内訳 (3)'!Print_Area</vt:lpstr>
      <vt:lpstr>'（様式1）総括表'!Print_Titles</vt:lpstr>
      <vt:lpstr>'（様式2）事業費内訳書'!Print_Titles</vt:lpstr>
      <vt:lpstr>'（様式2）事業費内訳書 (2)'!Print_Titles</vt:lpstr>
      <vt:lpstr>'Q＆A集'!Print_Titles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南海トラフ地震に係る津波避難対策緊急事業</vt:lpstr>
      <vt:lpstr>分娩取扱施設施設整備事業</vt:lpstr>
      <vt:lpstr>補助事業名</vt:lpstr>
      <vt:lpstr>有床診療所等スプリンクラー等施設整備事業</vt:lpstr>
      <vt:lpstr>離島等患者宿泊施設施設整備事業</vt:lpstr>
      <vt:lpstr>臨床研修病院施設整備事業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mieken</cp:lastModifiedBy>
  <cp:lastPrinted>2020-02-12T00:59:29Z</cp:lastPrinted>
  <dcterms:created xsi:type="dcterms:W3CDTF">2000-07-04T04:40:42Z</dcterms:created>
  <dcterms:modified xsi:type="dcterms:W3CDTF">2023-10-13T10:53:00Z</dcterms:modified>
</cp:coreProperties>
</file>