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h01j015\上下水道課\!!!!!!!!!!!!!!!!!!!!!!!伊藤課長へ\0127経営比較分析表（R3決算）\ダウンロード\【経営比較分析表】水道\"/>
    </mc:Choice>
  </mc:AlternateContent>
  <workbookProtection workbookAlgorithmName="SHA-512" workbookHashValue="qwjreI8xnEi9QzSc+MQP3LtQZ00bTKrRixdZNRbGlkwgy5JKr5i6jn1XF1DBY2UrGZYLQ5mGxK/aisryFrTzHg==" workbookSaltValue="BIHdGzaY3OICIVDOMSOf7g==" workbookSpinCount="100000" lockStructure="1"/>
  <bookViews>
    <workbookView xWindow="0" yWindow="0" windowWidth="15360" windowHeight="7635"/>
  </bookViews>
  <sheets>
    <sheet name="法適用_水道事業" sheetId="4" r:id="rId1"/>
    <sheet name="データ" sheetId="5" state="hidden" r:id="rId2"/>
  </sheet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<sst xmlns="http://schemas.openxmlformats.org/spreadsheetml/2006/main" count="228" uniqueCount="114">
  <si>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</si>
  <si>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</si>
  <si>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</si>
  <si>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</si>
  <si>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</si>
  <si>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</si>
  <si>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</si>
  <si>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</si>
  <si>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</si>
  <si>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</si>
  <si>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</si>
  <si>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</si>
  <si>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</si>
  <si>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</si>
  <si>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</si>
  <si>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</si>
  <si>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</si>
  <si>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</si>
  <si>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</si>
  <si>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</si>
  <si>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</si>
  <si>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</si>
  <si>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</si>
  <si>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</si>
  <si>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</si>
  <si>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</si>
  <si>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</si>
  <si>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</si>
  <si>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</si>
  <si>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</si>
  <si>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</si>
  <si>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</si>
  <si>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</si>
  <si>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</si>
  <si>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</si>
  <si>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</si>
  <si>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</si>
  <si>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</si>
  <si>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</si>
  <si>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</si>
  <si>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</si>
  <si>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</si>
  <si>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</si>
  <si>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</si>
  <si>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</si>
  <si>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</si>
  <si>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</si>
  <si>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</si>
  <si>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</si>
  <si>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</si>
  <si>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</si>
  <si>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</si>
  <si>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</si>
  <si>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</si>
  <si>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</si>
  <si>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</si>
  <si>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</si>
  <si>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</si>
  <si>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</si>
  <si>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</si>
  <si>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</si>
  <si>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</si>
  <si>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</si>
  <si>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</si>
  <si>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</si>
  <si>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</si>
  <si>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</si>
  <si>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</si>
  <si>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</si>
  <si>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</si>
  <si>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</si>
  <si>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</si>
  <si>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</si>
  <si>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</si>
  <si>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</si>
  <si>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</si>
  <si>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</si>
  <si>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</si>
  <si>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</si>
  <si>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</si>
  <si>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</si>
  <si>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</si>
  <si>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</si>
  <si>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</si>
  <si>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</si>
  <si>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</si>
  <si>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</si>
  <si>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</si>
  <si>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</si>
  <si>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</si>
  <si>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</si>
  <si>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</si>
  <si>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</si>
  <si>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</si>
  <si>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</si>
  <si>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</si>
  <si>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</si>
  <si>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</si>
  <si>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</si>
  <si>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</si>
  <si>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</si>
  <si>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</si>
  <si>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</si>
  <si>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</si>
  <si>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</si>
  <si>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</si>
  <si>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</si>
  <si>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</si>
  <si>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</si>
  <si>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</si>
  <si>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</si>
  <si>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有形固定資産減価償却率は、平成27年度以降上昇傾向にあり、老朽化が進んでいる状況でしたが、令和元年度に中央監視システムの更新が完了したため、令和2年度以降は類似団体平均値を下回っております。
　管路更新率は、1.0％未満を推移しておりましたが、令和2年度には1.91％令和3年度は1.53％となったものの、全ての管路を40年で更新するには2.5％の管路更新率が必要なので、更新投資はあまり進んでいない状況です。
　管路経年化率は、類似団体平均値を下回っておりますので、対応年数40年を超えた埋設管に対し、管路耐震化・更新計画に沿って改修を進めていく必要があります。</t>
    <rPh sb="76" eb="78">
      <t>イコウ</t>
    </rPh>
    <rPh sb="79" eb="83">
      <t>ルイジダンタイ</t>
    </rPh>
    <rPh sb="83" eb="86">
      <t>ヘイキンチ</t>
    </rPh>
    <rPh sb="87" eb="89">
      <t>シタマワ</t>
    </rPh>
    <rPh sb="135" eb="137">
      <t>レイワ</t>
    </rPh>
    <rPh sb="138" eb="140">
      <t>ネンド</t>
    </rPh>
    <rPh sb="154" eb="155">
      <t>スベ</t>
    </rPh>
    <rPh sb="157" eb="159">
      <t>カンロ</t>
    </rPh>
    <rPh sb="162" eb="163">
      <t>ネン</t>
    </rPh>
    <rPh sb="164" eb="166">
      <t>コウシン</t>
    </rPh>
    <rPh sb="181" eb="183">
      <t>ヒツヨウ</t>
    </rPh>
    <rPh sb="253" eb="255">
      <t>カンロ</t>
    </rPh>
    <rPh sb="255" eb="258">
      <t>タイシンカ</t>
    </rPh>
    <rPh sb="259" eb="261">
      <t>コウシン</t>
    </rPh>
    <phoneticPr fontId="4"/>
  </si>
  <si>
    <t>　水道事業の経営は比較的健全な運営が続いている状況と考えておりましたが、H29の料金改定（値下げ）とR元・R2の工事の影響で経常収支比率・料金回収率等が大幅に下がりました。（R3は回復）
　また、管路更新率も低い状態であることから、埋設管の改修を適切に続けていく必要があります。
　令和2年度に経営戦略を策定しており、毎年度目標指数の達成状況を把握し、経営戦略における投資財政計画と実績との乖離及びその原因を分析しながら健全な運営を続けていく必要があります。</t>
    <rPh sb="40" eb="44">
      <t>リョウキンカイテイ</t>
    </rPh>
    <rPh sb="45" eb="47">
      <t>ネサ</t>
    </rPh>
    <rPh sb="100" eb="103">
      <t>コウシンリツ</t>
    </rPh>
    <rPh sb="104" eb="105">
      <t>ヒク</t>
    </rPh>
    <phoneticPr fontId="4"/>
  </si>
  <si>
    <t>　料金回収率は年々下落傾向にあります。平成30年度から100%を下回っており、経費を料金収入で回収できていない状況となっています。　
※H29料金改定（値下げ）とR元・2は工事の影響
　経常収支比率も平成28年度以降下落傾向で、こちらも平成30年度から収益を費用が上回っており、健全な経営を続けていくためには、経常収支比率を100%以上の水準に保つ必要があると思われます。ただし、令和元年度は送水管耐震工事、令和2年度には送水管耐震工事に加え導水管布設替工事を行ったことによる受水費の増加があったため大幅に下がりましたが、工事完了後の令和3年度は多少回復しております。
　企業債残高対給水収益比率は給水収益が減少していく中、請負工事費等は企業債に頼っている状況です。今後も上昇傾向が見込まれることから、管路耐震化・更新計画に基づき計画的に企業債の発行を行っていく必要があると考えます。
　また、施設利用率・有収率は比較的高い水準で推移しており、施設効率は概ね良好な状態です。</t>
    <rPh sb="76" eb="78">
      <t>ネサ</t>
    </rPh>
    <rPh sb="82" eb="83">
      <t>ガン</t>
    </rPh>
    <rPh sb="86" eb="88">
      <t>コウジ</t>
    </rPh>
    <rPh sb="250" eb="252">
      <t>オオハバ</t>
    </rPh>
    <rPh sb="253" eb="254">
      <t>サ</t>
    </rPh>
    <rPh sb="273" eb="275">
      <t>タショウ</t>
    </rPh>
    <rPh sb="299" eb="303">
      <t>キュウスイシュウエキ</t>
    </rPh>
    <rPh sb="304" eb="306">
      <t>ゲンショウ</t>
    </rPh>
    <rPh sb="310" eb="311">
      <t>ナカ</t>
    </rPh>
    <rPh sb="312" eb="314">
      <t>ウケオイ</t>
    </rPh>
    <rPh sb="314" eb="316">
      <t>コウジ</t>
    </rPh>
    <rPh sb="316" eb="317">
      <t>ヒ</t>
    </rPh>
    <rPh sb="317" eb="318">
      <t>トウ</t>
    </rPh>
    <rPh sb="319" eb="322">
      <t>キギョウサイ</t>
    </rPh>
    <rPh sb="323" eb="324">
      <t>タヨ</t>
    </rPh>
    <rPh sb="328" eb="330">
      <t>ジョウキョウ</t>
    </rPh>
    <rPh sb="333" eb="335">
      <t>コンゴ</t>
    </rPh>
    <rPh sb="336" eb="340">
      <t>ジョウショウケイコウ</t>
    </rPh>
    <rPh sb="341" eb="343">
      <t>ミコ</t>
    </rPh>
    <rPh sb="357" eb="35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</si>
</sst>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0.65</c:v>
                </c:pt>
                <c:pt idx="2">
                  <c:v>0.75</c:v>
                </c:pt>
                <c:pt idx="3">
                  <c:v>1.91</c:v>
                </c:pt>
                <c:pt idx="4">
                  <c:v>1.53</c:v>
                </c:pt>
              </c:numCache>
            </c:numRef>
          </c:val>
          <c:extLst>
            <c:ext xmlns:c16="http://schemas.microsoft.com/office/drawing/2014/chart" uri="{C3380CC4-5D6E-409C-BE32-E72D297353CC}">
              <c16:uniqueId val="{00000000-7550-4194-9486-678F75315A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7550-4194-9486-678F75315A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69.95</c:v>
                </c:pt>
                <c:pt idx="1">
                  <c:v>71.34</c:v>
                </c:pt>
                <c:pt idx="2">
                  <c:v>72.03</c:v>
                </c:pt>
                <c:pt idx="3">
                  <c:v>72.05</c:v>
                </c:pt>
                <c:pt idx="4">
                  <c:v>72.540000000000006</c:v>
                </c:pt>
              </c:numCache>
            </c:numRef>
          </c:val>
          <c:extLst>
            <c:ext xmlns:c16="http://schemas.microsoft.com/office/drawing/2014/chart" uri="{C3380CC4-5D6E-409C-BE32-E72D297353CC}">
              <c16:uniqueId val="{00000000-6EF4-4E74-845A-3B33889294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6EF4-4E74-845A-3B33889294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91.28</c:v>
                </c:pt>
                <c:pt idx="1">
                  <c:v>90.78</c:v>
                </c:pt>
                <c:pt idx="2">
                  <c:v>89.43</c:v>
                </c:pt>
                <c:pt idx="3">
                  <c:v>89.96</c:v>
                </c:pt>
                <c:pt idx="4">
                  <c:v>88.58</c:v>
                </c:pt>
              </c:numCache>
            </c:numRef>
          </c:val>
          <c:extLst>
            <c:ext xmlns:c16="http://schemas.microsoft.com/office/drawing/2014/chart" uri="{C3380CC4-5D6E-409C-BE32-E72D297353CC}">
              <c16:uniqueId val="{00000000-2852-4CA9-ACC8-15B5543D4A2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2852-4CA9-ACC8-15B5543D4A2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105.1</c:v>
                </c:pt>
                <c:pt idx="1">
                  <c:v>99.96</c:v>
                </c:pt>
                <c:pt idx="2">
                  <c:v>94.78</c:v>
                </c:pt>
                <c:pt idx="3">
                  <c:v>82.9</c:v>
                </c:pt>
                <c:pt idx="4">
                  <c:v>93.85</c:v>
                </c:pt>
              </c:numCache>
            </c:numRef>
          </c:val>
          <c:extLst>
            <c:ext xmlns:c16="http://schemas.microsoft.com/office/drawing/2014/chart" uri="{C3380CC4-5D6E-409C-BE32-E72D297353CC}">
              <c16:uniqueId val="{00000000-CFDA-4E64-A677-88B23D3E505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CFDA-4E64-A677-88B23D3E505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50.86</c:v>
                </c:pt>
                <c:pt idx="1">
                  <c:v>52.58</c:v>
                </c:pt>
                <c:pt idx="2">
                  <c:v>54.17</c:v>
                </c:pt>
                <c:pt idx="3">
                  <c:v>48.71</c:v>
                </c:pt>
                <c:pt idx="4">
                  <c:v>48.67</c:v>
                </c:pt>
              </c:numCache>
            </c:numRef>
          </c:val>
          <c:extLst>
            <c:ext xmlns:c16="http://schemas.microsoft.com/office/drawing/2014/chart" uri="{C3380CC4-5D6E-409C-BE32-E72D297353CC}">
              <c16:uniqueId val="{00000000-8273-4FF8-88A1-26B4E8D252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8273-4FF8-88A1-26B4E8D252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16.71</c:v>
                </c:pt>
                <c:pt idx="1">
                  <c:v>16.170000000000002</c:v>
                </c:pt>
                <c:pt idx="2">
                  <c:v>16.07</c:v>
                </c:pt>
                <c:pt idx="3">
                  <c:v>13.91</c:v>
                </c:pt>
                <c:pt idx="4">
                  <c:v>15.75</c:v>
                </c:pt>
              </c:numCache>
            </c:numRef>
          </c:val>
          <c:extLst>
            <c:ext xmlns:c16="http://schemas.microsoft.com/office/drawing/2014/chart" uri="{C3380CC4-5D6E-409C-BE32-E72D297353CC}">
              <c16:uniqueId val="{00000000-7503-40FE-887A-BAA20F063CD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7503-40FE-887A-BAA20F063CD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1D-48C1-9EFA-C62CC1563E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F01D-48C1-9EFA-C62CC1563E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418.38</c:v>
                </c:pt>
                <c:pt idx="1">
                  <c:v>384.42</c:v>
                </c:pt>
                <c:pt idx="2">
                  <c:v>313.91000000000003</c:v>
                </c:pt>
                <c:pt idx="3">
                  <c:v>412.3</c:v>
                </c:pt>
                <c:pt idx="4">
                  <c:v>389.11</c:v>
                </c:pt>
              </c:numCache>
            </c:numRef>
          </c:val>
          <c:extLst>
            <c:ext xmlns:c16="http://schemas.microsoft.com/office/drawing/2014/chart" uri="{C3380CC4-5D6E-409C-BE32-E72D297353CC}">
              <c16:uniqueId val="{00000000-9E11-4630-8AAD-EDD15CB5ED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9E11-4630-8AAD-EDD15CB5ED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401.89</c:v>
                </c:pt>
                <c:pt idx="1">
                  <c:v>395.01</c:v>
                </c:pt>
                <c:pt idx="2">
                  <c:v>443.68</c:v>
                </c:pt>
                <c:pt idx="3">
                  <c:v>545.57000000000005</c:v>
                </c:pt>
                <c:pt idx="4">
                  <c:v>589.04999999999995</c:v>
                </c:pt>
              </c:numCache>
            </c:numRef>
          </c:val>
          <c:extLst>
            <c:ext xmlns:c16="http://schemas.microsoft.com/office/drawing/2014/chart" uri="{C3380CC4-5D6E-409C-BE32-E72D297353CC}">
              <c16:uniqueId val="{00000000-D950-43B1-B605-997E15AC2C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D950-43B1-B605-997E15AC2C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102.22</c:v>
                </c:pt>
                <c:pt idx="1">
                  <c:v>97.33</c:v>
                </c:pt>
                <c:pt idx="2">
                  <c:v>90.97</c:v>
                </c:pt>
                <c:pt idx="3">
                  <c:v>78.86</c:v>
                </c:pt>
                <c:pt idx="4">
                  <c:v>90.52</c:v>
                </c:pt>
              </c:numCache>
            </c:numRef>
          </c:val>
          <c:extLst>
            <c:ext xmlns:c16="http://schemas.microsoft.com/office/drawing/2014/chart" uri="{C3380CC4-5D6E-409C-BE32-E72D297353CC}">
              <c16:uniqueId val="{00000000-F0F0-4392-9B4F-6EC784B810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F0F0-4392-9B4F-6EC784B810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183.55</c:v>
                </c:pt>
                <c:pt idx="1">
                  <c:v>192.91</c:v>
                </c:pt>
                <c:pt idx="2">
                  <c:v>206.08</c:v>
                </c:pt>
                <c:pt idx="3">
                  <c:v>232.75</c:v>
                </c:pt>
                <c:pt idx="4">
                  <c:v>201.97</c:v>
                </c:pt>
              </c:numCache>
            </c:numRef>
          </c:val>
          <c:extLst>
            <c:ext xmlns:c16="http://schemas.microsoft.com/office/drawing/2014/chart" uri="{C3380CC4-5D6E-409C-BE32-E72D297353CC}">
              <c16:uniqueId val="{00000000-20AA-4680-95FA-C516FE8679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20AA-4680-95FA-C516FE8679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31" zoomScaleNormal="100" workbookViewId="0">
      <selection activeCell="CH29" sqref="CH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三重県　朝日町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11071</v>
      </c>
      <c r="AM8" s="66"/>
      <c r="AN8" s="66"/>
      <c r="AO8" s="66"/>
      <c r="AP8" s="66"/>
      <c r="AQ8" s="66"/>
      <c r="AR8" s="66"/>
      <c r="AS8" s="66"/>
      <c r="AT8" s="37">
        <f>データ!$S$6</f>
        <v>5.99</v>
      </c>
      <c r="AU8" s="38"/>
      <c r="AV8" s="38"/>
      <c r="AW8" s="38"/>
      <c r="AX8" s="38"/>
      <c r="AY8" s="38"/>
      <c r="AZ8" s="38"/>
      <c r="BA8" s="38"/>
      <c r="BB8" s="55">
        <f>データ!$T$6</f>
        <v>1848.25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41.9</v>
      </c>
      <c r="J10" s="38"/>
      <c r="K10" s="38"/>
      <c r="L10" s="38"/>
      <c r="M10" s="38"/>
      <c r="N10" s="38"/>
      <c r="O10" s="65"/>
      <c r="P10" s="55">
        <f>データ!$P$6</f>
        <v>100</v>
      </c>
      <c r="Q10" s="55"/>
      <c r="R10" s="55"/>
      <c r="S10" s="55"/>
      <c r="T10" s="55"/>
      <c r="U10" s="55"/>
      <c r="V10" s="55"/>
      <c r="W10" s="66">
        <f>データ!$Q$6</f>
        <v>2894</v>
      </c>
      <c r="X10" s="66"/>
      <c r="Y10" s="66"/>
      <c r="Z10" s="66"/>
      <c r="AA10" s="66"/>
      <c r="AB10" s="66"/>
      <c r="AC10" s="66"/>
      <c r="AD10" s="2"/>
      <c r="AE10" s="2"/>
      <c r="AF10" s="2"/>
      <c r="AG10" s="2"/>
      <c r="AH10" s="2"/>
      <c r="AI10" s="2"/>
      <c r="AJ10" s="2"/>
      <c r="AK10" s="2"/>
      <c r="AL10" s="66">
        <f>データ!$U$6</f>
        <v>11067</v>
      </c>
      <c r="AM10" s="66"/>
      <c r="AN10" s="66"/>
      <c r="AO10" s="66"/>
      <c r="AP10" s="66"/>
      <c r="AQ10" s="66"/>
      <c r="AR10" s="66"/>
      <c r="AS10" s="66"/>
      <c r="AT10" s="37">
        <f>データ!$V$6</f>
        <v>4.3</v>
      </c>
      <c r="AU10" s="38"/>
      <c r="AV10" s="38"/>
      <c r="AW10" s="38"/>
      <c r="AX10" s="38"/>
      <c r="AY10" s="38"/>
      <c r="AZ10" s="38"/>
      <c r="BA10" s="38"/>
      <c r="BB10" s="55">
        <f>データ!$W$6</f>
        <v>2573.7199999999998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3nHewE1p0AcuVdqloKQIoJMyC14W+dkUe0CFri4dc6qd/ejIYaQCWDEbi+7TTbI5EH/WalRPmgAI650mM9pUFQ==" saltValue="wSqdZ0xcXEHmSdw6/hE/3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243434</v>
      </c>
      <c r="D6" s="20">
        <f t="shared" si="3"/>
        <v>46</v>
      </c>
      <c r="E6" s="20">
        <f t="shared" si="3"/>
        <v>1</v>
      </c>
      <c r="F6" s="20">
        <f t="shared" si="3"/>
        <v>0</v>
      </c>
      <c r="G6" s="20">
        <f t="shared" si="3"/>
        <v>1</v>
      </c>
      <c r="H6" s="20" t="str">
        <f t="shared" si="3"/>
        <v>三重県　朝日町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41.9</v>
      </c>
      <c r="P6" s="21">
        <f t="shared" si="3"/>
        <v>100</v>
      </c>
      <c r="Q6" s="21">
        <f t="shared" si="3"/>
        <v>2894</v>
      </c>
      <c r="R6" s="21">
        <f t="shared" si="3"/>
        <v>11071</v>
      </c>
      <c r="S6" s="21">
        <f t="shared" si="3"/>
        <v>5.99</v>
      </c>
      <c r="T6" s="21">
        <f t="shared" si="3"/>
        <v>1848.25</v>
      </c>
      <c r="U6" s="21">
        <f t="shared" si="3"/>
        <v>11067</v>
      </c>
      <c r="V6" s="21">
        <f t="shared" si="3"/>
        <v>4.3</v>
      </c>
      <c r="W6" s="21">
        <f t="shared" si="3"/>
        <v>2573.7199999999998</v>
      </c>
      <c r="X6" s="22">
        <f>IF(X7="",NA(),X7)</f>
        <v>105.1</v>
      </c>
      <c r="Y6" s="22">
        <f t="shared" ref="Y6:AG6" si="4">IF(Y7="",NA(),Y7)</f>
        <v>99.96</v>
      </c>
      <c r="Z6" s="22">
        <f t="shared" si="4"/>
        <v>94.78</v>
      </c>
      <c r="AA6" s="22">
        <f t="shared" si="4"/>
        <v>82.9</v>
      </c>
      <c r="AB6" s="22">
        <f t="shared" si="4"/>
        <v>93.85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418.38</v>
      </c>
      <c r="AU6" s="22">
        <f t="shared" ref="AU6:BC6" si="6">IF(AU7="",NA(),AU7)</f>
        <v>384.42</v>
      </c>
      <c r="AV6" s="22">
        <f t="shared" si="6"/>
        <v>313.91000000000003</v>
      </c>
      <c r="AW6" s="22">
        <f t="shared" si="6"/>
        <v>412.3</v>
      </c>
      <c r="AX6" s="22">
        <f t="shared" si="6"/>
        <v>389.11</v>
      </c>
      <c r="AY6" s="22">
        <f t="shared" si="6"/>
        <v>355.27</v>
      </c>
      <c r="AZ6" s="22">
        <f t="shared" si="6"/>
        <v>359.7</v>
      </c>
      <c r="BA6" s="22">
        <f t="shared" si="6"/>
        <v>362.93</v>
      </c>
      <c r="BB6" s="22">
        <f t="shared" si="6"/>
        <v>371.81</v>
      </c>
      <c r="BC6" s="22">
        <f t="shared" si="6"/>
        <v>384.23</v>
      </c>
      <c r="BD6" s="21" t="str">
        <f>IF(BD7="","",IF(BD7="-","【-】","【"&amp;SUBSTITUTE(TEXT(BD7,"#,##0.00"),"-","△")&amp;"】"))</f>
        <v>【261.51】</v>
      </c>
      <c r="BE6" s="22">
        <f>IF(BE7="",NA(),BE7)</f>
        <v>401.89</v>
      </c>
      <c r="BF6" s="22">
        <f t="shared" ref="BF6:BN6" si="7">IF(BF7="",NA(),BF7)</f>
        <v>395.01</v>
      </c>
      <c r="BG6" s="22">
        <f t="shared" si="7"/>
        <v>443.68</v>
      </c>
      <c r="BH6" s="22">
        <f t="shared" si="7"/>
        <v>545.57000000000005</v>
      </c>
      <c r="BI6" s="22">
        <f t="shared" si="7"/>
        <v>589.04999999999995</v>
      </c>
      <c r="BJ6" s="22">
        <f t="shared" si="7"/>
        <v>458.27</v>
      </c>
      <c r="BK6" s="22">
        <f t="shared" si="7"/>
        <v>447.01</v>
      </c>
      <c r="BL6" s="22">
        <f t="shared" si="7"/>
        <v>439.05</v>
      </c>
      <c r="BM6" s="22">
        <f t="shared" si="7"/>
        <v>465.85</v>
      </c>
      <c r="BN6" s="22">
        <f t="shared" si="7"/>
        <v>439.43</v>
      </c>
      <c r="BO6" s="21" t="str">
        <f>IF(BO7="","",IF(BO7="-","【-】","【"&amp;SUBSTITUTE(TEXT(BO7,"#,##0.00"),"-","△")&amp;"】"))</f>
        <v>【265.16】</v>
      </c>
      <c r="BP6" s="22">
        <f>IF(BP7="",NA(),BP7)</f>
        <v>102.22</v>
      </c>
      <c r="BQ6" s="22">
        <f t="shared" ref="BQ6:BY6" si="8">IF(BQ7="",NA(),BQ7)</f>
        <v>97.33</v>
      </c>
      <c r="BR6" s="22">
        <f t="shared" si="8"/>
        <v>90.97</v>
      </c>
      <c r="BS6" s="22">
        <f t="shared" si="8"/>
        <v>78.86</v>
      </c>
      <c r="BT6" s="22">
        <f t="shared" si="8"/>
        <v>90.52</v>
      </c>
      <c r="BU6" s="22">
        <f t="shared" si="8"/>
        <v>96.77</v>
      </c>
      <c r="BV6" s="22">
        <f t="shared" si="8"/>
        <v>95.81</v>
      </c>
      <c r="BW6" s="22">
        <f t="shared" si="8"/>
        <v>95.26</v>
      </c>
      <c r="BX6" s="22">
        <f t="shared" si="8"/>
        <v>92.39</v>
      </c>
      <c r="BY6" s="22">
        <f t="shared" si="8"/>
        <v>94.41</v>
      </c>
      <c r="BZ6" s="21" t="str">
        <f>IF(BZ7="","",IF(BZ7="-","【-】","【"&amp;SUBSTITUTE(TEXT(BZ7,"#,##0.00"),"-","△")&amp;"】"))</f>
        <v>【102.35】</v>
      </c>
      <c r="CA6" s="22">
        <f>IF(CA7="",NA(),CA7)</f>
        <v>183.55</v>
      </c>
      <c r="CB6" s="22">
        <f t="shared" ref="CB6:CJ6" si="9">IF(CB7="",NA(),CB7)</f>
        <v>192.91</v>
      </c>
      <c r="CC6" s="22">
        <f t="shared" si="9"/>
        <v>206.08</v>
      </c>
      <c r="CD6" s="22">
        <f t="shared" si="9"/>
        <v>232.75</v>
      </c>
      <c r="CE6" s="22">
        <f t="shared" si="9"/>
        <v>201.97</v>
      </c>
      <c r="CF6" s="22">
        <f t="shared" si="9"/>
        <v>187.18</v>
      </c>
      <c r="CG6" s="22">
        <f t="shared" si="9"/>
        <v>189.58</v>
      </c>
      <c r="CH6" s="22">
        <f t="shared" si="9"/>
        <v>192.82</v>
      </c>
      <c r="CI6" s="22">
        <f t="shared" si="9"/>
        <v>192.98</v>
      </c>
      <c r="CJ6" s="22">
        <f t="shared" si="9"/>
        <v>192.13</v>
      </c>
      <c r="CK6" s="21" t="str">
        <f>IF(CK7="","",IF(CK7="-","【-】","【"&amp;SUBSTITUTE(TEXT(CK7,"#,##0.00"),"-","△")&amp;"】"))</f>
        <v>【167.74】</v>
      </c>
      <c r="CL6" s="22">
        <f>IF(CL7="",NA(),CL7)</f>
        <v>69.95</v>
      </c>
      <c r="CM6" s="22">
        <f t="shared" ref="CM6:CU6" si="10">IF(CM7="",NA(),CM7)</f>
        <v>71.34</v>
      </c>
      <c r="CN6" s="22">
        <f t="shared" si="10"/>
        <v>72.03</v>
      </c>
      <c r="CO6" s="22">
        <f t="shared" si="10"/>
        <v>72.05</v>
      </c>
      <c r="CP6" s="22">
        <f t="shared" si="10"/>
        <v>72.540000000000006</v>
      </c>
      <c r="CQ6" s="22">
        <f t="shared" si="10"/>
        <v>55.88</v>
      </c>
      <c r="CR6" s="22">
        <f t="shared" si="10"/>
        <v>55.22</v>
      </c>
      <c r="CS6" s="22">
        <f t="shared" si="10"/>
        <v>54.05</v>
      </c>
      <c r="CT6" s="22">
        <f t="shared" si="10"/>
        <v>54.43</v>
      </c>
      <c r="CU6" s="22">
        <f t="shared" si="10"/>
        <v>53.87</v>
      </c>
      <c r="CV6" s="21" t="str">
        <f>IF(CV7="","",IF(CV7="-","【-】","【"&amp;SUBSTITUTE(TEXT(CV7,"#,##0.00"),"-","△")&amp;"】"))</f>
        <v>【60.29】</v>
      </c>
      <c r="CW6" s="22">
        <f>IF(CW7="",NA(),CW7)</f>
        <v>91.28</v>
      </c>
      <c r="CX6" s="22">
        <f t="shared" ref="CX6:DF6" si="11">IF(CX7="",NA(),CX7)</f>
        <v>90.78</v>
      </c>
      <c r="CY6" s="22">
        <f t="shared" si="11"/>
        <v>89.43</v>
      </c>
      <c r="CZ6" s="22">
        <f t="shared" si="11"/>
        <v>89.96</v>
      </c>
      <c r="DA6" s="22">
        <f t="shared" si="11"/>
        <v>88.58</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50.86</v>
      </c>
      <c r="DI6" s="22">
        <f t="shared" ref="DI6:DQ6" si="12">IF(DI7="",NA(),DI7)</f>
        <v>52.58</v>
      </c>
      <c r="DJ6" s="22">
        <f t="shared" si="12"/>
        <v>54.17</v>
      </c>
      <c r="DK6" s="22">
        <f t="shared" si="12"/>
        <v>48.71</v>
      </c>
      <c r="DL6" s="22">
        <f t="shared" si="12"/>
        <v>48.67</v>
      </c>
      <c r="DM6" s="22">
        <f t="shared" si="12"/>
        <v>46.61</v>
      </c>
      <c r="DN6" s="22">
        <f t="shared" si="12"/>
        <v>47.97</v>
      </c>
      <c r="DO6" s="22">
        <f t="shared" si="12"/>
        <v>49.12</v>
      </c>
      <c r="DP6" s="22">
        <f t="shared" si="12"/>
        <v>49.39</v>
      </c>
      <c r="DQ6" s="22">
        <f t="shared" si="12"/>
        <v>50.75</v>
      </c>
      <c r="DR6" s="21" t="str">
        <f>IF(DR7="","",IF(DR7="-","【-】","【"&amp;SUBSTITUTE(TEXT(DR7,"#,##0.00"),"-","△")&amp;"】"))</f>
        <v>【50.88】</v>
      </c>
      <c r="DS6" s="22">
        <f>IF(DS7="",NA(),DS7)</f>
        <v>16.71</v>
      </c>
      <c r="DT6" s="22">
        <f t="shared" ref="DT6:EB6" si="13">IF(DT7="",NA(),DT7)</f>
        <v>16.170000000000002</v>
      </c>
      <c r="DU6" s="22">
        <f t="shared" si="13"/>
        <v>16.07</v>
      </c>
      <c r="DV6" s="22">
        <f t="shared" si="13"/>
        <v>13.91</v>
      </c>
      <c r="DW6" s="22">
        <f t="shared" si="13"/>
        <v>15.75</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0.51</v>
      </c>
      <c r="EE6" s="22">
        <f t="shared" ref="EE6:EM6" si="14">IF(EE7="",NA(),EE7)</f>
        <v>0.65</v>
      </c>
      <c r="EF6" s="22">
        <f t="shared" si="14"/>
        <v>0.75</v>
      </c>
      <c r="EG6" s="22">
        <f t="shared" si="14"/>
        <v>1.91</v>
      </c>
      <c r="EH6" s="22">
        <f t="shared" si="14"/>
        <v>1.53</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243434</v>
      </c>
      <c r="D7" s="24">
        <v>46</v>
      </c>
      <c r="E7" s="24">
        <v>1</v>
      </c>
      <c r="F7" s="24">
        <v>0</v>
      </c>
      <c r="G7" s="24">
        <v>1</v>
      </c>
      <c r="H7" s="24" t="s">
        <v>93</v>
      </c>
      <c r="I7" s="24" t="s">
        <v>94</v>
      </c>
      <c r="J7" s="24" t="s">
        <v>95</v>
      </c>
      <c r="K7" s="24" t="s">
        <v>96</v>
      </c>
      <c r="L7" s="24" t="s">
        <v>97</v>
      </c>
      <c r="M7" s="24" t="s">
        <v>98</v>
      </c>
      <c r="N7" s="25" t="s">
        <v>99</v>
      </c>
      <c r="O7" s="25">
        <v>41.9</v>
      </c>
      <c r="P7" s="25">
        <v>100</v>
      </c>
      <c r="Q7" s="25">
        <v>2894</v>
      </c>
      <c r="R7" s="25">
        <v>11071</v>
      </c>
      <c r="S7" s="25">
        <v>5.99</v>
      </c>
      <c r="T7" s="25">
        <v>1848.25</v>
      </c>
      <c r="U7" s="25">
        <v>11067</v>
      </c>
      <c r="V7" s="25">
        <v>4.3</v>
      </c>
      <c r="W7" s="25">
        <v>2573.7199999999998</v>
      </c>
      <c r="X7" s="25">
        <v>105.1</v>
      </c>
      <c r="Y7" s="25">
        <v>99.96</v>
      </c>
      <c r="Z7" s="25">
        <v>94.78</v>
      </c>
      <c r="AA7" s="25">
        <v>82.9</v>
      </c>
      <c r="AB7" s="25">
        <v>93.85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418.38</v>
      </c>
      <c r="AU7" s="25">
        <v>384.42</v>
      </c>
      <c r="AV7" s="25">
        <v>313.91000000000003</v>
      </c>
      <c r="AW7" s="25">
        <v>412.3</v>
      </c>
      <c r="AX7" s="25">
        <v>389.11</v>
      </c>
      <c r="AY7" s="25">
        <v>355.27</v>
      </c>
      <c r="AZ7" s="25">
        <v>359.7</v>
      </c>
      <c r="BA7" s="25">
        <v>362.93</v>
      </c>
      <c r="BB7" s="25">
        <v>371.81</v>
      </c>
      <c r="BC7" s="25">
        <v>384.23</v>
      </c>
      <c r="BD7" s="25">
        <v>261.51</v>
      </c>
      <c r="BE7" s="25">
        <v>401.89</v>
      </c>
      <c r="BF7" s="25">
        <v>395.01</v>
      </c>
      <c r="BG7" s="25">
        <v>443.68</v>
      </c>
      <c r="BH7" s="25">
        <v>545.57000000000005</v>
      </c>
      <c r="BI7" s="25">
        <v>589.04999999999995</v>
      </c>
      <c r="BJ7" s="25">
        <v>458.27</v>
      </c>
      <c r="BK7" s="25">
        <v>447.01</v>
      </c>
      <c r="BL7" s="25">
        <v>439.05</v>
      </c>
      <c r="BM7" s="25">
        <v>465.85</v>
      </c>
      <c r="BN7" s="25">
        <v>439.43</v>
      </c>
      <c r="BO7" s="25">
        <v>265.16000000000003</v>
      </c>
      <c r="BP7" s="25">
        <v>102.22</v>
      </c>
      <c r="BQ7" s="25">
        <v>97.33</v>
      </c>
      <c r="BR7" s="25">
        <v>90.97</v>
      </c>
      <c r="BS7" s="25">
        <v>78.86</v>
      </c>
      <c r="BT7" s="25">
        <v>90.52</v>
      </c>
      <c r="BU7" s="25">
        <v>96.77</v>
      </c>
      <c r="BV7" s="25">
        <v>95.81</v>
      </c>
      <c r="BW7" s="25">
        <v>95.26</v>
      </c>
      <c r="BX7" s="25">
        <v>92.39</v>
      </c>
      <c r="BY7" s="25">
        <v>94.41</v>
      </c>
      <c r="BZ7" s="25">
        <v>102.35</v>
      </c>
      <c r="CA7" s="25">
        <v>183.55</v>
      </c>
      <c r="CB7" s="25">
        <v>192.91</v>
      </c>
      <c r="CC7" s="25">
        <v>206.08</v>
      </c>
      <c r="CD7" s="25">
        <v>232.75</v>
      </c>
      <c r="CE7" s="25">
        <v>201.97</v>
      </c>
      <c r="CF7" s="25">
        <v>187.18</v>
      </c>
      <c r="CG7" s="25">
        <v>189.58</v>
      </c>
      <c r="CH7" s="25">
        <v>192.82</v>
      </c>
      <c r="CI7" s="25">
        <v>192.98</v>
      </c>
      <c r="CJ7" s="25">
        <v>192.13</v>
      </c>
      <c r="CK7" s="25">
        <v>167.74</v>
      </c>
      <c r="CL7" s="25">
        <v>69.95</v>
      </c>
      <c r="CM7" s="25">
        <v>71.34</v>
      </c>
      <c r="CN7" s="25">
        <v>72.03</v>
      </c>
      <c r="CO7" s="25">
        <v>72.05</v>
      </c>
      <c r="CP7" s="25">
        <v>72.540000000000006</v>
      </c>
      <c r="CQ7" s="25">
        <v>55.88</v>
      </c>
      <c r="CR7" s="25">
        <v>55.22</v>
      </c>
      <c r="CS7" s="25">
        <v>54.05</v>
      </c>
      <c r="CT7" s="25">
        <v>54.43</v>
      </c>
      <c r="CU7" s="25">
        <v>53.87</v>
      </c>
      <c r="CV7" s="25">
        <v>60.29</v>
      </c>
      <c r="CW7" s="25">
        <v>91.28</v>
      </c>
      <c r="CX7" s="25">
        <v>90.78</v>
      </c>
      <c r="CY7" s="25">
        <v>89.43</v>
      </c>
      <c r="CZ7" s="25">
        <v>89.96</v>
      </c>
      <c r="DA7" s="25">
        <v>88.58</v>
      </c>
      <c r="DB7" s="25">
        <v>80.989999999999995</v>
      </c>
      <c r="DC7" s="25">
        <v>80.930000000000007</v>
      </c>
      <c r="DD7" s="25">
        <v>80.510000000000005</v>
      </c>
      <c r="DE7" s="25">
        <v>79.44</v>
      </c>
      <c r="DF7" s="25">
        <v>79.489999999999995</v>
      </c>
      <c r="DG7" s="25">
        <v>90.12</v>
      </c>
      <c r="DH7" s="25">
        <v>50.86</v>
      </c>
      <c r="DI7" s="25">
        <v>52.58</v>
      </c>
      <c r="DJ7" s="25">
        <v>54.17</v>
      </c>
      <c r="DK7" s="25">
        <v>48.71</v>
      </c>
      <c r="DL7" s="25">
        <v>48.67</v>
      </c>
      <c r="DM7" s="25">
        <v>46.61</v>
      </c>
      <c r="DN7" s="25">
        <v>47.97</v>
      </c>
      <c r="DO7" s="25">
        <v>49.12</v>
      </c>
      <c r="DP7" s="25">
        <v>49.39</v>
      </c>
      <c r="DQ7" s="25">
        <v>50.75</v>
      </c>
      <c r="DR7" s="25">
        <v>50.88</v>
      </c>
      <c r="DS7" s="25">
        <v>16.71</v>
      </c>
      <c r="DT7" s="25">
        <v>16.170000000000002</v>
      </c>
      <c r="DU7" s="25">
        <v>16.07</v>
      </c>
      <c r="DV7" s="25">
        <v>13.91</v>
      </c>
      <c r="DW7" s="25">
        <v>15.75</v>
      </c>
      <c r="DX7" s="25">
        <v>10.84</v>
      </c>
      <c r="DY7" s="25">
        <v>15.33</v>
      </c>
      <c r="DZ7" s="25">
        <v>16.760000000000002</v>
      </c>
      <c r="EA7" s="25">
        <v>18.57</v>
      </c>
      <c r="EB7" s="25">
        <v>21.14</v>
      </c>
      <c r="EC7" s="25">
        <v>22.3</v>
      </c>
      <c r="ED7" s="25">
        <v>0.51</v>
      </c>
      <c r="EE7" s="25">
        <v>0.65</v>
      </c>
      <c r="EF7" s="25">
        <v>0.75</v>
      </c>
      <c r="EG7" s="25">
        <v>1.91</v>
      </c>
      <c r="EH7" s="25">
        <v>1.53</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ito_manabu</cp:lastModifiedBy>
  <cp:lastPrinted>2023-01-26T06:04:05Z</cp:lastPrinted>
  <dcterms:created xsi:type="dcterms:W3CDTF">2022-12-01T01:00:42Z</dcterms:created>
  <dcterms:modified xsi:type="dcterms:W3CDTF">2023-01-27T07:43:17Z</dcterms:modified>
  <cp:category/>
</cp:coreProperties>
</file>