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hima\dfs\課別共有フォルダ\都市計画課\07  都市計画係（公園・公駐）旧施設係\17 新地方公会計関係（公共駐車場特別会計）\07 経営比較分析表関連\R4\【〆R5.1.27】経営比較分析表（R3決算）\経営比較分析表\R3決算　志摩市　回答\"/>
    </mc:Choice>
  </mc:AlternateContent>
  <xr:revisionPtr revIDLastSave="0" documentId="13_ncr:1_{BBABEFD2-3D55-4EEB-8D44-6A2DC1839B2A}" xr6:coauthVersionLast="36" xr6:coauthVersionMax="36" xr10:uidLastSave="{00000000-0000-0000-0000-000000000000}"/>
  <workbookProtection workbookAlgorithmName="SHA-512" workbookHashValue="ebvhQChfGKwDhM0DPaP6ErvXkrAsVQZMUo2jTr91OLOemQvYNkZ0gRDdXtt7i7l9+RbmXme1IMAHwsYbZEH4Vw==" workbookSaltValue="sKRPluI5/6OKldaXWTiNQ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CS30" i="4"/>
  <c r="BZ76" i="4"/>
  <c r="MA51" i="4"/>
  <c r="C11" i="5"/>
  <c r="D11" i="5"/>
  <c r="E11" i="5"/>
  <c r="B11" i="5"/>
  <c r="BK76" i="4" l="1"/>
  <c r="LH51" i="4"/>
  <c r="BZ30" i="4"/>
  <c r="LT76" i="4"/>
  <c r="GQ51" i="4"/>
  <c r="LH30" i="4"/>
  <c r="IE76" i="4"/>
  <c r="BZ51" i="4"/>
  <c r="GQ30" i="4"/>
  <c r="BG30" i="4"/>
  <c r="FX51" i="4"/>
  <c r="KO30" i="4"/>
  <c r="AV76" i="4"/>
  <c r="KO51" i="4"/>
  <c r="LE76" i="4"/>
  <c r="FX30" i="4"/>
  <c r="HP76" i="4"/>
  <c r="BG51" i="4"/>
  <c r="HA76" i="4"/>
  <c r="AN51" i="4"/>
  <c r="FE30" i="4"/>
  <c r="AN30" i="4"/>
  <c r="JV51" i="4"/>
  <c r="KP76" i="4"/>
  <c r="FE51" i="4"/>
  <c r="AG76" i="4"/>
  <c r="JV30" i="4"/>
  <c r="JC51" i="4"/>
  <c r="KA76" i="4"/>
  <c r="EL51" i="4"/>
  <c r="JC30" i="4"/>
  <c r="GL76" i="4"/>
  <c r="U51" i="4"/>
  <c r="EL30" i="4"/>
  <c r="U30" i="4"/>
  <c r="R76"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<sst xmlns="http://schemas.openxmlformats.org/spreadsheetml/2006/main" count="278" uniqueCount="136">
  <si>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</si>
  <si>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</si>
  <si>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</si>
  <si>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</si>
  <si>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</si>
  <si>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</si>
  <si>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</si>
  <si>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</si>
  <si>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</si>
  <si>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</si>
  <si>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</si>
  <si>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</si>
  <si>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</si>
  <si>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</si>
  <si>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</si>
  <si>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</si>
  <si>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</si>
  <si>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</si>
  <si>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</si>
  <si>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</si>
  <si>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</si>
  <si>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</si>
  <si>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</si>
  <si>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</si>
  <si>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</si>
  <si>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</si>
  <si>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</si>
  <si>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</si>
  <si>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</si>
  <si>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</si>
  <si>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</si>
  <si>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</si>
  <si>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</si>
  <si>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</si>
  <si>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</si>
  <si>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</si>
  <si>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</si>
  <si>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</si>
  <si>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</si>
  <si>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</si>
  <si>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</si>
  <si>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</si>
  <si>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</si>
  <si>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</si>
  <si>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</si>
  <si>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</si>
  <si>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</si>
  <si>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</si>
  <si>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</si>
  <si>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</si>
  <si>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</si>
  <si>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</si>
  <si>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</si>
  <si>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</si>
  <si>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</si>
  <si>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</si>
  <si>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</si>
  <si>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</si>
  <si>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</si>
  <si>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</si>
  <si>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</si>
  <si>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</si>
  <si>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</si>
  <si>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</si>
  <si>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</si>
  <si>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</si>
  <si>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</si>
  <si>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</si>
  <si>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</si>
  <si>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</si>
  <si>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</si>
  <si>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</si>
  <si>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</si>
  <si>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</si>
  <si>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</si>
  <si>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</si>
  <si>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</si>
  <si>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</si>
  <si>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</si>
  <si>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</si>
  <si>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</si>
  <si>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</si>
  <si>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</si>
  <si>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</si>
  <si>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</si>
  <si>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</si>
  <si>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</si>
  <si>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</si>
  <si>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</si>
  <si>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</si>
  <si>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</si>
  <si>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</si>
  <si>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</si>
  <si>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</si>
  <si>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</si>
  <si>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</si>
  <si>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</si>
  <si>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</si>
  <si>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</si>
  <si>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</si>
  <si>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</si>
  <si>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</si>
  <si>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</si>
  <si>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</si>
  <si>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</si>
  <si>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当該値(N-3)</t>
    <phoneticPr fontId="5"/>
  </si>
  <si>
    <t>当該値(N-1)</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</si>
  <si>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</si>
  <si>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</si>
  <si>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</si>
  <si>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</si>
  <si>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</si>
  <si>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</si>
  <si>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</si>
  <si>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三重県　志摩市</t>
  </si>
  <si>
    <t>鵜方駅前公共駐車場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</si>
  <si>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</si>
  <si>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</si>
  <si>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</si>
  <si>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</si>
  <si>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</si>
  <si>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</si>
  <si>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</si>
  <si>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</si>
  <si>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</si>
  <si>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</si>
  <si>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</si>
  <si>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</si>
  <si>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</si>
  <si>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</si>
  <si>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</si>
  <si>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</si>
  <si>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・例年収入は比較的安定しており、年度による変動はそれほど大きくないが、令和2年度および令和3年度上半期は新型コロナウイルス感染症の影響を受け、収入が減少し他会計補助率が上昇している。
・類似施設の平均より収益が低いのは、1時間までの利用を無料としているためである。
・当該駐車場の設置目的が、駅周辺の商業施設等や通勤通学者の送迎のための駐車場が少なかったことから、利用者の利便性向上のために設置されたものであり、料金収入の売上向上を目的に設置されたものではない。そのため、特に経営改善への取組を行っていない。</t>
    <rPh sb="43" eb="45">
      <t>レイワ</t>
    </rPh>
    <rPh sb="46" eb="48">
      <t>ネンド</t>
    </rPh>
    <rPh sb="48" eb="51">
      <t>カミハンキ</t>
    </rPh>
    <rPh sb="65" eb="67">
      <t>エイキョウ</t>
    </rPh>
    <rPh sb="68" eb="69">
      <t>ウ</t>
    </rPh>
    <rPh sb="102" eb="104">
      <t>シュウエキ</t>
    </rPh>
    <rPh sb="116" eb="118">
      <t>リヨウ</t>
    </rPh>
    <phoneticPr fontId="5"/>
  </si>
  <si>
    <t>・平成23年度に機器を改修しており、その際にパークロック式からゲート式の駐車場管理システムに変更している。
・ゲート式のシステムに変更してから10年ほど経過し、経年ごとに機器のトラブルや不調が目立つようになってきた。対応経費も余分にかかる状況になってきたため、令和5年10月に、機器の更新を予定している。</t>
    <rPh sb="58" eb="59">
      <t>シキ</t>
    </rPh>
    <rPh sb="65" eb="67">
      <t>ヘンコウ</t>
    </rPh>
    <rPh sb="73" eb="74">
      <t>ネン</t>
    </rPh>
    <rPh sb="76" eb="78">
      <t>ケイカ</t>
    </rPh>
    <rPh sb="80" eb="82">
      <t>ケイネン</t>
    </rPh>
    <rPh sb="85" eb="87">
      <t>キキ</t>
    </rPh>
    <rPh sb="93" eb="95">
      <t>フチョウ</t>
    </rPh>
    <rPh sb="96" eb="98">
      <t>メダ</t>
    </rPh>
    <rPh sb="108" eb="110">
      <t>タイオウ</t>
    </rPh>
    <rPh sb="110" eb="112">
      <t>ケイヒ</t>
    </rPh>
    <rPh sb="113" eb="115">
      <t>ヨブン</t>
    </rPh>
    <rPh sb="119" eb="121">
      <t>ジョウキョウ</t>
    </rPh>
    <rPh sb="130" eb="132">
      <t>レイワ</t>
    </rPh>
    <rPh sb="133" eb="134">
      <t>ネン</t>
    </rPh>
    <rPh sb="136" eb="137">
      <t>ガツ</t>
    </rPh>
    <rPh sb="139" eb="141">
      <t>キキ</t>
    </rPh>
    <rPh sb="142" eb="144">
      <t>コウシン</t>
    </rPh>
    <rPh sb="145" eb="147">
      <t>ヨテイ</t>
    </rPh>
    <phoneticPr fontId="5"/>
  </si>
  <si>
    <t>・駅前ロータリー内の駐車区画（13台分）の利用者の約85％が１時間未満の短時間利用である。
・駅前の商業施設利用のためや電車での通勤、通学の送迎用に利用されるケースが多い。
・平成29年度から令和元年度にかけて稼働率が徐々に減少。令和2年度は新型コロナウイルス感染症拡大の影響により駅及び周辺施設の利用者が減少したことで駐車場稼働率が減少しているが、令和3年度はある程度の持ち直し傾向がみられ稼働率が増加した。
・行動制限がない状況ではあるが、新型コロナウイルス感染症の影響で、先行きの見通しが立てづらい状況である。</t>
    <rPh sb="96" eb="98">
      <t>レイワ</t>
    </rPh>
    <rPh sb="98" eb="100">
      <t>ガンネン</t>
    </rPh>
    <rPh sb="100" eb="101">
      <t>ド</t>
    </rPh>
    <rPh sb="109" eb="111">
      <t>ジョジョ</t>
    </rPh>
    <rPh sb="112" eb="114">
      <t>ゲンショウ</t>
    </rPh>
    <rPh sb="175" eb="177">
      <t>レイワ</t>
    </rPh>
    <rPh sb="178" eb="180">
      <t>ネンド</t>
    </rPh>
    <rPh sb="183" eb="185">
      <t>テイド</t>
    </rPh>
    <rPh sb="186" eb="187">
      <t>モ</t>
    </rPh>
    <rPh sb="188" eb="189">
      <t>ナオ</t>
    </rPh>
    <rPh sb="190" eb="192">
      <t>ケイコウ</t>
    </rPh>
    <rPh sb="196" eb="198">
      <t>カドウ</t>
    </rPh>
    <rPh sb="198" eb="199">
      <t>リツ</t>
    </rPh>
    <rPh sb="200" eb="202">
      <t>ゾウカ</t>
    </rPh>
    <rPh sb="207" eb="209">
      <t>コウドウ</t>
    </rPh>
    <rPh sb="209" eb="211">
      <t>セイゲン</t>
    </rPh>
    <rPh sb="214" eb="216">
      <t>ジョウキョウ</t>
    </rPh>
    <rPh sb="222" eb="224">
      <t>シンガタ</t>
    </rPh>
    <rPh sb="231" eb="234">
      <t>カンセンショウ</t>
    </rPh>
    <rPh sb="235" eb="237">
      <t>エイキョウ</t>
    </rPh>
    <rPh sb="239" eb="241">
      <t>サキユ</t>
    </rPh>
    <rPh sb="243" eb="245">
      <t>ミトオ</t>
    </rPh>
    <rPh sb="247" eb="248">
      <t>タ</t>
    </rPh>
    <rPh sb="252" eb="254">
      <t>ジョウキョウ</t>
    </rPh>
    <phoneticPr fontId="5"/>
  </si>
  <si>
    <t>・老朽化したパークロック式の駐車場区画を改修し、平成24年にゲート式駐車場として13台分の区画を整備し供用。利用形態として、駅前の商業施設等の利用者や送迎用に利用するため短時間の利用が多く、現状維持で運営している。
・令和2年度、令和3年度上半期は新型コロナウイルス感染症拡大のため駅利用者が減少したことに伴い、駐車場利用者も減少している。
・令和3年度下半期以降は稼働率は上向き傾向だが、設備の経年劣化の影響が著しくなり、そちらに経費が掛かるようになってきている（メーカー推奨耐用年数：5～7年）。
・稼働率、利用率が上がっても不要な経費が増加することがEBITDAの数値を下げているため、令和5年度10月に機器更新を予定している。</t>
    <rPh sb="24" eb="26">
      <t>ヘイセイ</t>
    </rPh>
    <rPh sb="28" eb="29">
      <t>ネン</t>
    </rPh>
    <rPh sb="51" eb="53">
      <t>キョウヨウ</t>
    </rPh>
    <rPh sb="115" eb="117">
      <t>レイワ</t>
    </rPh>
    <rPh sb="118" eb="120">
      <t>ネンド</t>
    </rPh>
    <rPh sb="120" eb="123">
      <t>カミハンキ</t>
    </rPh>
    <rPh sb="153" eb="154">
      <t>トモナ</t>
    </rPh>
    <rPh sb="172" eb="174">
      <t>レイワ</t>
    </rPh>
    <rPh sb="175" eb="177">
      <t>ネンド</t>
    </rPh>
    <rPh sb="177" eb="180">
      <t>シモハンキ</t>
    </rPh>
    <rPh sb="180" eb="182">
      <t>イコウ</t>
    </rPh>
    <rPh sb="183" eb="185">
      <t>カドウ</t>
    </rPh>
    <rPh sb="185" eb="186">
      <t>リツ</t>
    </rPh>
    <rPh sb="187" eb="189">
      <t>ウワム</t>
    </rPh>
    <rPh sb="190" eb="192">
      <t>ケイコウ</t>
    </rPh>
    <rPh sb="195" eb="197">
      <t>セツビ</t>
    </rPh>
    <rPh sb="198" eb="200">
      <t>ケイネン</t>
    </rPh>
    <rPh sb="200" eb="202">
      <t>レッカ</t>
    </rPh>
    <rPh sb="203" eb="205">
      <t>エイキョウ</t>
    </rPh>
    <rPh sb="206" eb="207">
      <t>イチジル</t>
    </rPh>
    <rPh sb="216" eb="218">
      <t>ケイヒ</t>
    </rPh>
    <rPh sb="219" eb="220">
      <t>カ</t>
    </rPh>
    <rPh sb="237" eb="239">
      <t>スイショウ</t>
    </rPh>
    <rPh sb="239" eb="241">
      <t>タイヨウ</t>
    </rPh>
    <rPh sb="241" eb="243">
      <t>ネンスウ</t>
    </rPh>
    <rPh sb="247" eb="248">
      <t>ネン</t>
    </rPh>
    <rPh sb="252" eb="254">
      <t>カドウ</t>
    </rPh>
    <rPh sb="254" eb="255">
      <t>リツ</t>
    </rPh>
    <rPh sb="256" eb="259">
      <t>リヨウリツ</t>
    </rPh>
    <rPh sb="260" eb="261">
      <t>ア</t>
    </rPh>
    <rPh sb="265" eb="267">
      <t>フヨウ</t>
    </rPh>
    <rPh sb="268" eb="270">
      <t>ケイヒ</t>
    </rPh>
    <rPh sb="271" eb="273">
      <t>ゾウカ</t>
    </rPh>
    <rPh sb="285" eb="287">
      <t>スウチ</t>
    </rPh>
    <rPh sb="288" eb="289">
      <t>サ</t>
    </rPh>
    <rPh sb="296" eb="298">
      <t>レイワ</t>
    </rPh>
    <rPh sb="299" eb="301">
      <t>ネンド</t>
    </rPh>
    <rPh sb="303" eb="304">
      <t>ガツ</t>
    </rPh>
    <rPh sb="305" eb="307">
      <t>キキ</t>
    </rPh>
    <rPh sb="307" eb="309">
      <t>コウシン</t>
    </rPh>
    <rPh sb="310" eb="31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</si>
</sst>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94.6</c:v>
                </c:pt>
                <c:pt idx="1">
                  <c:v>74.400000000000006</c:v>
                </c:pt>
                <c:pt idx="2">
                  <c:v>87.5</c:v>
                </c:pt>
                <c:pt idx="3">
                  <c:v>100</c:v>
                </c:pt>
                <c:pt idx="4">
                  <c:v>89.3</c:v>
                </c:pt>
              </c:numCache>
            </c:numRef>
          </c:val>
          <c:extLst>
            <c:ext xmlns:c16="http://schemas.microsoft.com/office/drawing/2014/chart" uri="{C3380CC4-5D6E-409C-BE32-E72D297353CC}">
              <c16:uniqueId val="{00000000-9872-4A8F-830E-F8A87757DF0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9872-4A8F-830E-F8A87757DF0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37-4B29-9CFB-552EF9456BF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5637-4B29-9CFB-552EF9456BF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B20-4EE7-9086-09593E38059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20-4EE7-9086-09593E38059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9CE-40A8-BFE2-F288353306A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9CE-40A8-BFE2-F288353306A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43.9</c:v>
                </c:pt>
                <c:pt idx="4">
                  <c:v>32.9</c:v>
                </c:pt>
              </c:numCache>
            </c:numRef>
          </c:val>
          <c:extLst>
            <c:ext xmlns:c16="http://schemas.microsoft.com/office/drawing/2014/chart" uri="{C3380CC4-5D6E-409C-BE32-E72D297353CC}">
              <c16:uniqueId val="{00000000-4C03-4883-BA16-B78A18C9E0C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4C03-4883-BA16-B78A18C9E0C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30</c:v>
                </c:pt>
                <c:pt idx="4">
                  <c:v>21</c:v>
                </c:pt>
              </c:numCache>
            </c:numRef>
          </c:val>
          <c:extLst>
            <c:ext xmlns:c16="http://schemas.microsoft.com/office/drawing/2014/chart" uri="{C3380CC4-5D6E-409C-BE32-E72D297353CC}">
              <c16:uniqueId val="{00000000-32B5-48C8-B5C2-D99268FE6AE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32B5-48C8-B5C2-D99268FE6AE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1207.7</c:v>
                </c:pt>
                <c:pt idx="1">
                  <c:v>1138.5</c:v>
                </c:pt>
                <c:pt idx="2">
                  <c:v>1069.2</c:v>
                </c:pt>
                <c:pt idx="3">
                  <c:v>846.2</c:v>
                </c:pt>
                <c:pt idx="4">
                  <c:v>1053.8</c:v>
                </c:pt>
              </c:numCache>
            </c:numRef>
          </c:val>
          <c:extLst>
            <c:ext xmlns:c16="http://schemas.microsoft.com/office/drawing/2014/chart" uri="{C3380CC4-5D6E-409C-BE32-E72D297353CC}">
              <c16:uniqueId val="{00000000-C5DD-4B0A-ADC7-2CDB9A4CD24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C5DD-4B0A-ADC7-2CDB9A4CD24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52.9</c:v>
                </c:pt>
                <c:pt idx="1">
                  <c:v>43.4</c:v>
                </c:pt>
                <c:pt idx="2">
                  <c:v>23.2</c:v>
                </c:pt>
                <c:pt idx="3">
                  <c:v>-78.099999999999994</c:v>
                </c:pt>
                <c:pt idx="4">
                  <c:v>-77.5</c:v>
                </c:pt>
              </c:numCache>
            </c:numRef>
          </c:val>
          <c:extLst>
            <c:ext xmlns:c16="http://schemas.microsoft.com/office/drawing/2014/chart" uri="{C3380CC4-5D6E-409C-BE32-E72D297353CC}">
              <c16:uniqueId val="{00000000-BB18-4AD9-874C-4F382B9FCC9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BB18-4AD9-874C-4F382B9FCC9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-786</c:v>
                </c:pt>
                <c:pt idx="1">
                  <c:v>-808</c:v>
                </c:pt>
                <c:pt idx="2">
                  <c:v>-325</c:v>
                </c:pt>
                <c:pt idx="3">
                  <c:v>-1164</c:v>
                </c:pt>
                <c:pt idx="4">
                  <c:v>-1391</c:v>
                </c:pt>
              </c:numCache>
            </c:numRef>
          </c:val>
          <c:extLst>
            <c:ext xmlns:c16="http://schemas.microsoft.com/office/drawing/2014/chart" uri="{C3380CC4-5D6E-409C-BE32-E72D297353CC}">
              <c16:uniqueId val="{00000000-28F7-45AA-8A52-D93336C0949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28F7-45AA-8A52-D93336C0949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N66" zoomScale="110" zoomScaleNormal="110" zoomScaleSheetLayoutView="70" workbookViewId="0">
      <selection activeCell="NL84" sqref="NL8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三重県志摩市　鵜方駅前公共駐車場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712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94.6</v>
      </c>
      <c r="V31" s="98"/>
      <c r="W31" s="98"/>
      <c r="X31" s="98"/>
      <c r="Y31" s="98"/>
      <c r="Z31" s="98"/>
      <c r="AA31" s="98"/>
      <c r="AB31" s="98"/>
      <c r="AC31" s="98"/>
      <c r="AD31" s="98"/>
      <c r="AE31" s="98"/>
      <c r="AF31" s="98"/>
      <c r="AG31" s="98"/>
      <c r="AH31" s="98"/>
      <c r="AI31" s="98"/>
      <c r="AJ31" s="98"/>
      <c r="AK31" s="98"/>
      <c r="AL31" s="98"/>
      <c r="AM31" s="98"/>
      <c r="AN31" s="98">
        <f>データ!Z7</f>
        <v>74.400000000000006</v>
      </c>
      <c r="AO31" s="98"/>
      <c r="AP31" s="98"/>
      <c r="AQ31" s="98"/>
      <c r="AR31" s="98"/>
      <c r="AS31" s="98"/>
      <c r="AT31" s="98"/>
      <c r="AU31" s="98"/>
      <c r="AV31" s="98"/>
      <c r="AW31" s="98"/>
      <c r="AX31" s="98"/>
      <c r="AY31" s="98"/>
      <c r="AZ31" s="98"/>
      <c r="BA31" s="98"/>
      <c r="BB31" s="98"/>
      <c r="BC31" s="98"/>
      <c r="BD31" s="98"/>
      <c r="BE31" s="98"/>
      <c r="BF31" s="98"/>
      <c r="BG31" s="98">
        <f>データ!AA7</f>
        <v>87.5</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89.3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43.9</v>
      </c>
      <c r="GR31" s="98"/>
      <c r="GS31" s="98"/>
      <c r="GT31" s="98"/>
      <c r="GU31" s="98"/>
      <c r="GV31" s="98"/>
      <c r="GW31" s="98"/>
      <c r="GX31" s="98"/>
      <c r="GY31" s="98"/>
      <c r="GZ31" s="98"/>
      <c r="HA31" s="98"/>
      <c r="HB31" s="98"/>
      <c r="HC31" s="98"/>
      <c r="HD31" s="98"/>
      <c r="HE31" s="98"/>
      <c r="HF31" s="98"/>
      <c r="HG31" s="98"/>
      <c r="HH31" s="98"/>
      <c r="HI31" s="98"/>
      <c r="HJ31" s="98">
        <f>データ!AN7</f>
        <v>32.9</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1207.7</v>
      </c>
      <c r="JD31" s="67"/>
      <c r="JE31" s="67"/>
      <c r="JF31" s="67"/>
      <c r="JG31" s="67"/>
      <c r="JH31" s="67"/>
      <c r="JI31" s="67"/>
      <c r="JJ31" s="67"/>
      <c r="JK31" s="67"/>
      <c r="JL31" s="67"/>
      <c r="JM31" s="67"/>
      <c r="JN31" s="67"/>
      <c r="JO31" s="67"/>
      <c r="JP31" s="67"/>
      <c r="JQ31" s="67"/>
      <c r="JR31" s="67"/>
      <c r="JS31" s="67"/>
      <c r="JT31" s="67"/>
      <c r="JU31" s="68"/>
      <c r="JV31" s="66">
        <f>データ!DL7</f>
        <v>1138.5</v>
      </c>
      <c r="JW31" s="67"/>
      <c r="JX31" s="67"/>
      <c r="JY31" s="67"/>
      <c r="JZ31" s="67"/>
      <c r="KA31" s="67"/>
      <c r="KB31" s="67"/>
      <c r="KC31" s="67"/>
      <c r="KD31" s="67"/>
      <c r="KE31" s="67"/>
      <c r="KF31" s="67"/>
      <c r="KG31" s="67"/>
      <c r="KH31" s="67"/>
      <c r="KI31" s="67"/>
      <c r="KJ31" s="67"/>
      <c r="KK31" s="67"/>
      <c r="KL31" s="67"/>
      <c r="KM31" s="67"/>
      <c r="KN31" s="68"/>
      <c r="KO31" s="66">
        <f>データ!DM7</f>
        <v>1069.2</v>
      </c>
      <c r="KP31" s="67"/>
      <c r="KQ31" s="67"/>
      <c r="KR31" s="67"/>
      <c r="KS31" s="67"/>
      <c r="KT31" s="67"/>
      <c r="KU31" s="67"/>
      <c r="KV31" s="67"/>
      <c r="KW31" s="67"/>
      <c r="KX31" s="67"/>
      <c r="KY31" s="67"/>
      <c r="KZ31" s="67"/>
      <c r="LA31" s="67"/>
      <c r="LB31" s="67"/>
      <c r="LC31" s="67"/>
      <c r="LD31" s="67"/>
      <c r="LE31" s="67"/>
      <c r="LF31" s="67"/>
      <c r="LG31" s="68"/>
      <c r="LH31" s="66">
        <f>データ!DN7</f>
        <v>846.2</v>
      </c>
      <c r="LI31" s="67"/>
      <c r="LJ31" s="67"/>
      <c r="LK31" s="67"/>
      <c r="LL31" s="67"/>
      <c r="LM31" s="67"/>
      <c r="LN31" s="67"/>
      <c r="LO31" s="67"/>
      <c r="LP31" s="67"/>
      <c r="LQ31" s="67"/>
      <c r="LR31" s="67"/>
      <c r="LS31" s="67"/>
      <c r="LT31" s="67"/>
      <c r="LU31" s="67"/>
      <c r="LV31" s="67"/>
      <c r="LW31" s="67"/>
      <c r="LX31" s="67"/>
      <c r="LY31" s="67"/>
      <c r="LZ31" s="68"/>
      <c r="MA31" s="66">
        <f>データ!DO7</f>
        <v>1053.8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30</v>
      </c>
      <c r="CA52" s="97"/>
      <c r="CB52" s="97"/>
      <c r="CC52" s="97"/>
      <c r="CD52" s="97"/>
      <c r="CE52" s="97"/>
      <c r="CF52" s="97"/>
      <c r="CG52" s="97"/>
      <c r="CH52" s="97"/>
      <c r="CI52" s="97"/>
      <c r="CJ52" s="97"/>
      <c r="CK52" s="97"/>
      <c r="CL52" s="97"/>
      <c r="CM52" s="97"/>
      <c r="CN52" s="97"/>
      <c r="CO52" s="97"/>
      <c r="CP52" s="97"/>
      <c r="CQ52" s="97"/>
      <c r="CR52" s="97"/>
      <c r="CS52" s="97">
        <f>データ!AY7</f>
        <v>21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52.9</v>
      </c>
      <c r="EM52" s="98"/>
      <c r="EN52" s="98"/>
      <c r="EO52" s="98"/>
      <c r="EP52" s="98"/>
      <c r="EQ52" s="98"/>
      <c r="ER52" s="98"/>
      <c r="ES52" s="98"/>
      <c r="ET52" s="98"/>
      <c r="EU52" s="98"/>
      <c r="EV52" s="98"/>
      <c r="EW52" s="98"/>
      <c r="EX52" s="98"/>
      <c r="EY52" s="98"/>
      <c r="EZ52" s="98"/>
      <c r="FA52" s="98"/>
      <c r="FB52" s="98"/>
      <c r="FC52" s="98"/>
      <c r="FD52" s="98"/>
      <c r="FE52" s="98">
        <f>データ!BG7</f>
        <v>43.4</v>
      </c>
      <c r="FF52" s="98"/>
      <c r="FG52" s="98"/>
      <c r="FH52" s="98"/>
      <c r="FI52" s="98"/>
      <c r="FJ52" s="98"/>
      <c r="FK52" s="98"/>
      <c r="FL52" s="98"/>
      <c r="FM52" s="98"/>
      <c r="FN52" s="98"/>
      <c r="FO52" s="98"/>
      <c r="FP52" s="98"/>
      <c r="FQ52" s="98"/>
      <c r="FR52" s="98"/>
      <c r="FS52" s="98"/>
      <c r="FT52" s="98"/>
      <c r="FU52" s="98"/>
      <c r="FV52" s="98"/>
      <c r="FW52" s="98"/>
      <c r="FX52" s="98">
        <f>データ!BH7</f>
        <v>23.2</v>
      </c>
      <c r="FY52" s="98"/>
      <c r="FZ52" s="98"/>
      <c r="GA52" s="98"/>
      <c r="GB52" s="98"/>
      <c r="GC52" s="98"/>
      <c r="GD52" s="98"/>
      <c r="GE52" s="98"/>
      <c r="GF52" s="98"/>
      <c r="GG52" s="98"/>
      <c r="GH52" s="98"/>
      <c r="GI52" s="98"/>
      <c r="GJ52" s="98"/>
      <c r="GK52" s="98"/>
      <c r="GL52" s="98"/>
      <c r="GM52" s="98"/>
      <c r="GN52" s="98"/>
      <c r="GO52" s="98"/>
      <c r="GP52" s="98"/>
      <c r="GQ52" s="98">
        <f>データ!BI7</f>
        <v>-78.099999999999994</v>
      </c>
      <c r="GR52" s="98"/>
      <c r="GS52" s="98"/>
      <c r="GT52" s="98"/>
      <c r="GU52" s="98"/>
      <c r="GV52" s="98"/>
      <c r="GW52" s="98"/>
      <c r="GX52" s="98"/>
      <c r="GY52" s="98"/>
      <c r="GZ52" s="98"/>
      <c r="HA52" s="98"/>
      <c r="HB52" s="98"/>
      <c r="HC52" s="98"/>
      <c r="HD52" s="98"/>
      <c r="HE52" s="98"/>
      <c r="HF52" s="98"/>
      <c r="HG52" s="98"/>
      <c r="HH52" s="98"/>
      <c r="HI52" s="98"/>
      <c r="HJ52" s="98">
        <f>データ!BJ7</f>
        <v>-77.5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-786</v>
      </c>
      <c r="JD52" s="97"/>
      <c r="JE52" s="97"/>
      <c r="JF52" s="97"/>
      <c r="JG52" s="97"/>
      <c r="JH52" s="97"/>
      <c r="JI52" s="97"/>
      <c r="JJ52" s="97"/>
      <c r="JK52" s="97"/>
      <c r="JL52" s="97"/>
      <c r="JM52" s="97"/>
      <c r="JN52" s="97"/>
      <c r="JO52" s="97"/>
      <c r="JP52" s="97"/>
      <c r="JQ52" s="97"/>
      <c r="JR52" s="97"/>
      <c r="JS52" s="97"/>
      <c r="JT52" s="97"/>
      <c r="JU52" s="97"/>
      <c r="JV52" s="97">
        <f>データ!BR7</f>
        <v>-808</v>
      </c>
      <c r="JW52" s="97"/>
      <c r="JX52" s="97"/>
      <c r="JY52" s="97"/>
      <c r="JZ52" s="97"/>
      <c r="KA52" s="97"/>
      <c r="KB52" s="97"/>
      <c r="KC52" s="97"/>
      <c r="KD52" s="97"/>
      <c r="KE52" s="97"/>
      <c r="KF52" s="97"/>
      <c r="KG52" s="97"/>
      <c r="KH52" s="97"/>
      <c r="KI52" s="97"/>
      <c r="KJ52" s="97"/>
      <c r="KK52" s="97"/>
      <c r="KL52" s="97"/>
      <c r="KM52" s="97"/>
      <c r="KN52" s="97"/>
      <c r="KO52" s="97">
        <f>データ!BS7</f>
        <v>-325</v>
      </c>
      <c r="KP52" s="97"/>
      <c r="KQ52" s="97"/>
      <c r="KR52" s="97"/>
      <c r="KS52" s="97"/>
      <c r="KT52" s="97"/>
      <c r="KU52" s="97"/>
      <c r="KV52" s="97"/>
      <c r="KW52" s="97"/>
      <c r="KX52" s="97"/>
      <c r="KY52" s="97"/>
      <c r="KZ52" s="97"/>
      <c r="LA52" s="97"/>
      <c r="LB52" s="97"/>
      <c r="LC52" s="97"/>
      <c r="LD52" s="97"/>
      <c r="LE52" s="97"/>
      <c r="LF52" s="97"/>
      <c r="LG52" s="97"/>
      <c r="LH52" s="97">
        <f>データ!BT7</f>
        <v>-1164</v>
      </c>
      <c r="LI52" s="97"/>
      <c r="LJ52" s="97"/>
      <c r="LK52" s="97"/>
      <c r="LL52" s="97"/>
      <c r="LM52" s="97"/>
      <c r="LN52" s="97"/>
      <c r="LO52" s="97"/>
      <c r="LP52" s="97"/>
      <c r="LQ52" s="97"/>
      <c r="LR52" s="97"/>
      <c r="LS52" s="97"/>
      <c r="LT52" s="97"/>
      <c r="LU52" s="97"/>
      <c r="LV52" s="97"/>
      <c r="LW52" s="97"/>
      <c r="LX52" s="97"/>
      <c r="LY52" s="97"/>
      <c r="LZ52" s="97"/>
      <c r="MA52" s="97">
        <f>データ!BU7</f>
        <v>-1391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faAMp3jcMoZXL/x4r5fDFWe/LQlgR6Iz3YhH2hUCWjI70rcmHr9HhtnDWvoS1CqIVk2nz0PCJX7M2lV3LYWFlw==" saltValue="aCc64pJouZ7lUUl2ryKD6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89</v>
      </c>
      <c r="AV5" s="47" t="s">
        <v>101</v>
      </c>
      <c r="AW5" s="47" t="s">
        <v>103</v>
      </c>
      <c r="AX5" s="47" t="s">
        <v>104</v>
      </c>
      <c r="AY5" s="47" t="s">
        <v>93</v>
      </c>
      <c r="AZ5" s="47" t="s">
        <v>94</v>
      </c>
      <c r="BA5" s="47" t="s">
        <v>95</v>
      </c>
      <c r="BB5" s="47" t="s">
        <v>96</v>
      </c>
      <c r="BC5" s="47" t="s">
        <v>97</v>
      </c>
      <c r="BD5" s="47" t="s">
        <v>98</v>
      </c>
      <c r="BE5" s="47" t="s">
        <v>99</v>
      </c>
      <c r="BF5" s="47" t="s">
        <v>89</v>
      </c>
      <c r="BG5" s="47" t="s">
        <v>105</v>
      </c>
      <c r="BH5" s="47" t="s">
        <v>91</v>
      </c>
      <c r="BI5" s="47" t="s">
        <v>92</v>
      </c>
      <c r="BJ5" s="47" t="s">
        <v>93</v>
      </c>
      <c r="BK5" s="47" t="s">
        <v>94</v>
      </c>
      <c r="BL5" s="47" t="s">
        <v>95</v>
      </c>
      <c r="BM5" s="47" t="s">
        <v>96</v>
      </c>
      <c r="BN5" s="47" t="s">
        <v>97</v>
      </c>
      <c r="BO5" s="47" t="s">
        <v>98</v>
      </c>
      <c r="BP5" s="47" t="s">
        <v>99</v>
      </c>
      <c r="BQ5" s="47" t="s">
        <v>89</v>
      </c>
      <c r="BR5" s="47" t="s">
        <v>101</v>
      </c>
      <c r="BS5" s="47" t="s">
        <v>91</v>
      </c>
      <c r="BT5" s="47" t="s">
        <v>106</v>
      </c>
      <c r="BU5" s="47" t="s">
        <v>93</v>
      </c>
      <c r="BV5" s="47" t="s">
        <v>94</v>
      </c>
      <c r="BW5" s="47" t="s">
        <v>95</v>
      </c>
      <c r="BX5" s="47" t="s">
        <v>96</v>
      </c>
      <c r="BY5" s="47" t="s">
        <v>97</v>
      </c>
      <c r="BZ5" s="47" t="s">
        <v>98</v>
      </c>
      <c r="CA5" s="47" t="s">
        <v>99</v>
      </c>
      <c r="CB5" s="47" t="s">
        <v>100</v>
      </c>
      <c r="CC5" s="47" t="s">
        <v>101</v>
      </c>
      <c r="CD5" s="47" t="s">
        <v>91</v>
      </c>
      <c r="CE5" s="47" t="s">
        <v>92</v>
      </c>
      <c r="CF5" s="47" t="s">
        <v>93</v>
      </c>
      <c r="CG5" s="47" t="s">
        <v>94</v>
      </c>
      <c r="CH5" s="47" t="s">
        <v>95</v>
      </c>
      <c r="CI5" s="47" t="s">
        <v>96</v>
      </c>
      <c r="CJ5" s="47" t="s">
        <v>97</v>
      </c>
      <c r="CK5" s="47" t="s">
        <v>98</v>
      </c>
      <c r="CL5" s="47" t="s">
        <v>99</v>
      </c>
      <c r="CM5" s="145"/>
      <c r="CN5" s="145"/>
      <c r="CO5" s="47" t="s">
        <v>100</v>
      </c>
      <c r="CP5" s="47" t="s">
        <v>101</v>
      </c>
      <c r="CQ5" s="47" t="s">
        <v>91</v>
      </c>
      <c r="CR5" s="47" t="s">
        <v>92</v>
      </c>
      <c r="CS5" s="47" t="s">
        <v>107</v>
      </c>
      <c r="CT5" s="47" t="s">
        <v>94</v>
      </c>
      <c r="CU5" s="47" t="s">
        <v>95</v>
      </c>
      <c r="CV5" s="47" t="s">
        <v>96</v>
      </c>
      <c r="CW5" s="47" t="s">
        <v>97</v>
      </c>
      <c r="CX5" s="47" t="s">
        <v>98</v>
      </c>
      <c r="CY5" s="47" t="s">
        <v>99</v>
      </c>
      <c r="CZ5" s="47" t="s">
        <v>100</v>
      </c>
      <c r="DA5" s="47" t="s">
        <v>105</v>
      </c>
      <c r="DB5" s="47" t="s">
        <v>91</v>
      </c>
      <c r="DC5" s="47" t="s">
        <v>108</v>
      </c>
      <c r="DD5" s="47" t="s">
        <v>107</v>
      </c>
      <c r="DE5" s="47" t="s">
        <v>94</v>
      </c>
      <c r="DF5" s="47" t="s">
        <v>95</v>
      </c>
      <c r="DG5" s="47" t="s">
        <v>96</v>
      </c>
      <c r="DH5" s="47" t="s">
        <v>97</v>
      </c>
      <c r="DI5" s="47" t="s">
        <v>98</v>
      </c>
      <c r="DJ5" s="47" t="s">
        <v>35</v>
      </c>
      <c r="DK5" s="47" t="s">
        <v>100</v>
      </c>
      <c r="DL5" s="47" t="s">
        <v>101</v>
      </c>
      <c r="DM5" s="47" t="s">
        <v>91</v>
      </c>
      <c r="DN5" s="47" t="s">
        <v>92</v>
      </c>
      <c r="DO5" s="47" t="s">
        <v>93</v>
      </c>
      <c r="DP5" s="47" t="s">
        <v>94</v>
      </c>
      <c r="DQ5" s="47" t="s">
        <v>95</v>
      </c>
      <c r="DR5" s="47" t="s">
        <v>96</v>
      </c>
      <c r="DS5" s="47" t="s">
        <v>97</v>
      </c>
      <c r="DT5" s="47" t="s">
        <v>98</v>
      </c>
      <c r="DU5" s="47" t="s">
        <v>99</v>
      </c>
    </row>
    <row r="6" spans="1:125" s="54" customFormat="1" x14ac:dyDescent="0.15">
      <c r="A6" s="37" t="s">
        <v>109</v>
      </c>
      <c r="B6" s="48">
        <f>B8</f>
        <v>2021</v>
      </c>
      <c r="C6" s="48">
        <f t="shared" ref="C6:X6" si="1">C8</f>
        <v>242152</v>
      </c>
      <c r="D6" s="48">
        <f t="shared" si="1"/>
        <v>47</v>
      </c>
      <c r="E6" s="48">
        <f t="shared" si="1"/>
        <v>14</v>
      </c>
      <c r="F6" s="48">
        <f t="shared" si="1"/>
        <v>0</v>
      </c>
      <c r="G6" s="48">
        <f t="shared" si="1"/>
        <v>1</v>
      </c>
      <c r="H6" s="48" t="str">
        <f>SUBSTITUTE(H8,"　","")</f>
        <v>三重県志摩市</v>
      </c>
      <c r="I6" s="48" t="str">
        <f t="shared" si="1"/>
        <v>鵜方駅前公共駐車場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10</v>
      </c>
      <c r="S6" s="50" t="str">
        <f t="shared" si="1"/>
        <v>駅</v>
      </c>
      <c r="T6" s="50" t="str">
        <f t="shared" si="1"/>
        <v>無</v>
      </c>
      <c r="U6" s="51">
        <f t="shared" si="1"/>
        <v>712</v>
      </c>
      <c r="V6" s="51">
        <f t="shared" si="1"/>
        <v>13</v>
      </c>
      <c r="W6" s="51">
        <f t="shared" si="1"/>
        <v>200</v>
      </c>
      <c r="X6" s="50" t="str">
        <f t="shared" si="1"/>
        <v>代行制</v>
      </c>
      <c r="Y6" s="52">
        <f>IF(Y8="-",NA(),Y8)</f>
        <v>94.6</v>
      </c>
      <c r="Z6" s="52">
        <f t="shared" ref="Z6:AH6" si="2">IF(Z8="-",NA(),Z8)</f>
        <v>74.400000000000006</v>
      </c>
      <c r="AA6" s="52">
        <f t="shared" si="2"/>
        <v>87.5</v>
      </c>
      <c r="AB6" s="52">
        <f t="shared" si="2"/>
        <v>100</v>
      </c>
      <c r="AC6" s="52">
        <f t="shared" si="2"/>
        <v>89.3</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43.9</v>
      </c>
      <c r="AN6" s="52">
        <f t="shared" si="3"/>
        <v>32.9</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30</v>
      </c>
      <c r="AY6" s="53">
        <f t="shared" si="4"/>
        <v>21</v>
      </c>
      <c r="AZ6" s="53">
        <f t="shared" si="4"/>
        <v>21</v>
      </c>
      <c r="BA6" s="53">
        <f t="shared" si="4"/>
        <v>17</v>
      </c>
      <c r="BB6" s="53">
        <f t="shared" si="4"/>
        <v>15</v>
      </c>
      <c r="BC6" s="53">
        <f t="shared" si="4"/>
        <v>407</v>
      </c>
      <c r="BD6" s="53">
        <f t="shared" si="4"/>
        <v>166</v>
      </c>
      <c r="BE6" s="51" t="str">
        <f>IF(BE8="-","",IF(BE8="-","【-】","【"&amp;SUBSTITUTE(TEXT(BE8,"#,##0"),"-","△")&amp;"】"))</f>
        <v>【3,111】</v>
      </c>
      <c r="BF6" s="52">
        <f>IF(BF8="-",NA(),BF8)</f>
        <v>52.9</v>
      </c>
      <c r="BG6" s="52">
        <f t="shared" ref="BG6:BO6" si="5">IF(BG8="-",NA(),BG8)</f>
        <v>43.4</v>
      </c>
      <c r="BH6" s="52">
        <f t="shared" si="5"/>
        <v>23.2</v>
      </c>
      <c r="BI6" s="52">
        <f t="shared" si="5"/>
        <v>-78.099999999999994</v>
      </c>
      <c r="BJ6" s="52">
        <f t="shared" si="5"/>
        <v>-77.5</v>
      </c>
      <c r="BK6" s="52">
        <f t="shared" si="5"/>
        <v>38.299999999999997</v>
      </c>
      <c r="BL6" s="52">
        <f t="shared" si="5"/>
        <v>30.4</v>
      </c>
      <c r="BM6" s="52">
        <f t="shared" si="5"/>
        <v>33.6</v>
      </c>
      <c r="BN6" s="52">
        <f t="shared" si="5"/>
        <v>-122.5</v>
      </c>
      <c r="BO6" s="52">
        <f t="shared" si="5"/>
        <v>8.5</v>
      </c>
      <c r="BP6" s="49" t="str">
        <f>IF(BP8="-","",IF(BP8="-","【-】","【"&amp;SUBSTITUTE(TEXT(BP8,"#,##0.0"),"-","△")&amp;"】"))</f>
        <v>【0.8】</v>
      </c>
      <c r="BQ6" s="53">
        <f>IF(BQ8="-",NA(),BQ8)</f>
        <v>-786</v>
      </c>
      <c r="BR6" s="53">
        <f t="shared" ref="BR6:BZ6" si="6">IF(BR8="-",NA(),BR8)</f>
        <v>-808</v>
      </c>
      <c r="BS6" s="53">
        <f t="shared" si="6"/>
        <v>-325</v>
      </c>
      <c r="BT6" s="53">
        <f t="shared" si="6"/>
        <v>-1164</v>
      </c>
      <c r="BU6" s="53">
        <f t="shared" si="6"/>
        <v>-1391</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110</v>
      </c>
      <c r="CM6" s="51">
        <f t="shared" ref="CM6:CN6" si="7">CM8</f>
        <v>68</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1207.7</v>
      </c>
      <c r="DL6" s="52">
        <f t="shared" ref="DL6:DT6" si="9">IF(DL8="-",NA(),DL8)</f>
        <v>1138.5</v>
      </c>
      <c r="DM6" s="52">
        <f t="shared" si="9"/>
        <v>1069.2</v>
      </c>
      <c r="DN6" s="52">
        <f t="shared" si="9"/>
        <v>846.2</v>
      </c>
      <c r="DO6" s="52">
        <f t="shared" si="9"/>
        <v>1053.8</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112</v>
      </c>
      <c r="B7" s="48">
        <f t="shared" ref="B7:X7" si="10">B8</f>
        <v>2021</v>
      </c>
      <c r="C7" s="48">
        <f t="shared" si="10"/>
        <v>242152</v>
      </c>
      <c r="D7" s="48">
        <f t="shared" si="10"/>
        <v>47</v>
      </c>
      <c r="E7" s="48">
        <f t="shared" si="10"/>
        <v>14</v>
      </c>
      <c r="F7" s="48">
        <f t="shared" si="10"/>
        <v>0</v>
      </c>
      <c r="G7" s="48">
        <f t="shared" si="10"/>
        <v>1</v>
      </c>
      <c r="H7" s="48" t="str">
        <f t="shared" si="10"/>
        <v>三重県　志摩市</v>
      </c>
      <c r="I7" s="48" t="str">
        <f t="shared" si="10"/>
        <v>鵜方駅前公共駐車場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10</v>
      </c>
      <c r="S7" s="50" t="str">
        <f t="shared" si="10"/>
        <v>駅</v>
      </c>
      <c r="T7" s="50" t="str">
        <f t="shared" si="10"/>
        <v>無</v>
      </c>
      <c r="U7" s="51">
        <f t="shared" si="10"/>
        <v>712</v>
      </c>
      <c r="V7" s="51">
        <f t="shared" si="10"/>
        <v>13</v>
      </c>
      <c r="W7" s="51">
        <f t="shared" si="10"/>
        <v>200</v>
      </c>
      <c r="X7" s="50" t="str">
        <f t="shared" si="10"/>
        <v>代行制</v>
      </c>
      <c r="Y7" s="52">
        <f>Y8</f>
        <v>94.6</v>
      </c>
      <c r="Z7" s="52">
        <f t="shared" ref="Z7:AH7" si="11">Z8</f>
        <v>74.400000000000006</v>
      </c>
      <c r="AA7" s="52">
        <f t="shared" si="11"/>
        <v>87.5</v>
      </c>
      <c r="AB7" s="52">
        <f t="shared" si="11"/>
        <v>100</v>
      </c>
      <c r="AC7" s="52">
        <f t="shared" si="11"/>
        <v>89.3</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43.9</v>
      </c>
      <c r="AN7" s="52">
        <f t="shared" si="12"/>
        <v>32.9</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30</v>
      </c>
      <c r="AY7" s="53">
        <f t="shared" si="13"/>
        <v>21</v>
      </c>
      <c r="AZ7" s="53">
        <f t="shared" si="13"/>
        <v>21</v>
      </c>
      <c r="BA7" s="53">
        <f t="shared" si="13"/>
        <v>17</v>
      </c>
      <c r="BB7" s="53">
        <f t="shared" si="13"/>
        <v>15</v>
      </c>
      <c r="BC7" s="53">
        <f t="shared" si="13"/>
        <v>407</v>
      </c>
      <c r="BD7" s="53">
        <f t="shared" si="13"/>
        <v>166</v>
      </c>
      <c r="BE7" s="51"/>
      <c r="BF7" s="52">
        <f>BF8</f>
        <v>52.9</v>
      </c>
      <c r="BG7" s="52">
        <f t="shared" ref="BG7:BO7" si="14">BG8</f>
        <v>43.4</v>
      </c>
      <c r="BH7" s="52">
        <f t="shared" si="14"/>
        <v>23.2</v>
      </c>
      <c r="BI7" s="52">
        <f t="shared" si="14"/>
        <v>-78.099999999999994</v>
      </c>
      <c r="BJ7" s="52">
        <f t="shared" si="14"/>
        <v>-77.5</v>
      </c>
      <c r="BK7" s="52">
        <f t="shared" si="14"/>
        <v>38.299999999999997</v>
      </c>
      <c r="BL7" s="52">
        <f t="shared" si="14"/>
        <v>30.4</v>
      </c>
      <c r="BM7" s="52">
        <f t="shared" si="14"/>
        <v>33.6</v>
      </c>
      <c r="BN7" s="52">
        <f t="shared" si="14"/>
        <v>-122.5</v>
      </c>
      <c r="BO7" s="52">
        <f t="shared" si="14"/>
        <v>8.5</v>
      </c>
      <c r="BP7" s="49"/>
      <c r="BQ7" s="53">
        <f>BQ8</f>
        <v>-786</v>
      </c>
      <c r="BR7" s="53">
        <f t="shared" ref="BR7:BZ7" si="15">BR8</f>
        <v>-808</v>
      </c>
      <c r="BS7" s="53">
        <f t="shared" si="15"/>
        <v>-325</v>
      </c>
      <c r="BT7" s="53">
        <f t="shared" si="15"/>
        <v>-1164</v>
      </c>
      <c r="BU7" s="53">
        <f t="shared" si="15"/>
        <v>-1391</v>
      </c>
      <c r="BV7" s="53">
        <f t="shared" si="15"/>
        <v>7814</v>
      </c>
      <c r="BW7" s="53">
        <f t="shared" si="15"/>
        <v>8183</v>
      </c>
      <c r="BX7" s="53">
        <f t="shared" si="15"/>
        <v>7940</v>
      </c>
      <c r="BY7" s="53">
        <f t="shared" si="15"/>
        <v>2576</v>
      </c>
      <c r="BZ7" s="53">
        <f t="shared" si="15"/>
        <v>4153</v>
      </c>
      <c r="CA7" s="51"/>
      <c r="CB7" s="52" t="s">
        <v>113</v>
      </c>
      <c r="CC7" s="52" t="s">
        <v>113</v>
      </c>
      <c r="CD7" s="52" t="s">
        <v>113</v>
      </c>
      <c r="CE7" s="52" t="s">
        <v>113</v>
      </c>
      <c r="CF7" s="52" t="s">
        <v>113</v>
      </c>
      <c r="CG7" s="52" t="s">
        <v>113</v>
      </c>
      <c r="CH7" s="52" t="s">
        <v>113</v>
      </c>
      <c r="CI7" s="52" t="s">
        <v>113</v>
      </c>
      <c r="CJ7" s="52" t="s">
        <v>113</v>
      </c>
      <c r="CK7" s="52" t="s">
        <v>110</v>
      </c>
      <c r="CL7" s="49"/>
      <c r="CM7" s="51">
        <f>CM8</f>
        <v>68</v>
      </c>
      <c r="CN7" s="51">
        <f>CN8</f>
        <v>0</v>
      </c>
      <c r="CO7" s="52" t="s">
        <v>113</v>
      </c>
      <c r="CP7" s="52" t="s">
        <v>113</v>
      </c>
      <c r="CQ7" s="52" t="s">
        <v>113</v>
      </c>
      <c r="CR7" s="52" t="s">
        <v>113</v>
      </c>
      <c r="CS7" s="52" t="s">
        <v>113</v>
      </c>
      <c r="CT7" s="52" t="s">
        <v>113</v>
      </c>
      <c r="CU7" s="52" t="s">
        <v>113</v>
      </c>
      <c r="CV7" s="52" t="s">
        <v>113</v>
      </c>
      <c r="CW7" s="52" t="s">
        <v>113</v>
      </c>
      <c r="CX7" s="52" t="s">
        <v>110</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1207.7</v>
      </c>
      <c r="DL7" s="52">
        <f t="shared" ref="DL7:DT7" si="17">DL8</f>
        <v>1138.5</v>
      </c>
      <c r="DM7" s="52">
        <f t="shared" si="17"/>
        <v>1069.2</v>
      </c>
      <c r="DN7" s="52">
        <f t="shared" si="17"/>
        <v>846.2</v>
      </c>
      <c r="DO7" s="52">
        <f t="shared" si="17"/>
        <v>1053.8</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242152</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10</v>
      </c>
      <c r="S8" s="57" t="s">
        <v>124</v>
      </c>
      <c r="T8" s="57" t="s">
        <v>125</v>
      </c>
      <c r="U8" s="58">
        <v>712</v>
      </c>
      <c r="V8" s="58">
        <v>13</v>
      </c>
      <c r="W8" s="58">
        <v>200</v>
      </c>
      <c r="X8" s="57" t="s">
        <v>126</v>
      </c>
      <c r="Y8" s="59">
        <v>94.6</v>
      </c>
      <c r="Z8" s="59">
        <v>74.400000000000006</v>
      </c>
      <c r="AA8" s="59">
        <v>87.5</v>
      </c>
      <c r="AB8" s="59">
        <v>100</v>
      </c>
      <c r="AC8" s="59">
        <v>89.3</v>
      </c>
      <c r="AD8" s="59">
        <v>471.5</v>
      </c>
      <c r="AE8" s="59">
        <v>384.2</v>
      </c>
      <c r="AF8" s="59">
        <v>754.2</v>
      </c>
      <c r="AG8" s="59">
        <v>383.4</v>
      </c>
      <c r="AH8" s="59">
        <v>338.4</v>
      </c>
      <c r="AI8" s="56">
        <v>236.1</v>
      </c>
      <c r="AJ8" s="59">
        <v>0</v>
      </c>
      <c r="AK8" s="59">
        <v>0</v>
      </c>
      <c r="AL8" s="59">
        <v>0</v>
      </c>
      <c r="AM8" s="59">
        <v>43.9</v>
      </c>
      <c r="AN8" s="59">
        <v>32.9</v>
      </c>
      <c r="AO8" s="59">
        <v>6</v>
      </c>
      <c r="AP8" s="59">
        <v>3.8</v>
      </c>
      <c r="AQ8" s="59">
        <v>2</v>
      </c>
      <c r="AR8" s="59">
        <v>10.199999999999999</v>
      </c>
      <c r="AS8" s="59">
        <v>5.0999999999999996</v>
      </c>
      <c r="AT8" s="56">
        <v>5.2</v>
      </c>
      <c r="AU8" s="60">
        <v>0</v>
      </c>
      <c r="AV8" s="60">
        <v>0</v>
      </c>
      <c r="AW8" s="60">
        <v>0</v>
      </c>
      <c r="AX8" s="60">
        <v>30</v>
      </c>
      <c r="AY8" s="60">
        <v>21</v>
      </c>
      <c r="AZ8" s="60">
        <v>21</v>
      </c>
      <c r="BA8" s="60">
        <v>17</v>
      </c>
      <c r="BB8" s="60">
        <v>15</v>
      </c>
      <c r="BC8" s="60">
        <v>407</v>
      </c>
      <c r="BD8" s="60">
        <v>166</v>
      </c>
      <c r="BE8" s="60">
        <v>3111</v>
      </c>
      <c r="BF8" s="59">
        <v>52.9</v>
      </c>
      <c r="BG8" s="59">
        <v>43.4</v>
      </c>
      <c r="BH8" s="59">
        <v>23.2</v>
      </c>
      <c r="BI8" s="59">
        <v>-78.099999999999994</v>
      </c>
      <c r="BJ8" s="59">
        <v>-77.5</v>
      </c>
      <c r="BK8" s="59">
        <v>38.299999999999997</v>
      </c>
      <c r="BL8" s="59">
        <v>30.4</v>
      </c>
      <c r="BM8" s="59">
        <v>33.6</v>
      </c>
      <c r="BN8" s="59">
        <v>-122.5</v>
      </c>
      <c r="BO8" s="59">
        <v>8.5</v>
      </c>
      <c r="BP8" s="56">
        <v>0.8</v>
      </c>
      <c r="BQ8" s="60">
        <v>-786</v>
      </c>
      <c r="BR8" s="60">
        <v>-808</v>
      </c>
      <c r="BS8" s="60">
        <v>-325</v>
      </c>
      <c r="BT8" s="61">
        <v>-1164</v>
      </c>
      <c r="BU8" s="61">
        <v>-1391</v>
      </c>
      <c r="BV8" s="60">
        <v>7814</v>
      </c>
      <c r="BW8" s="60">
        <v>8183</v>
      </c>
      <c r="BX8" s="60">
        <v>7940</v>
      </c>
      <c r="BY8" s="60">
        <v>2576</v>
      </c>
      <c r="BZ8" s="60">
        <v>4153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68</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58.4</v>
      </c>
      <c r="DF8" s="59">
        <v>83.1</v>
      </c>
      <c r="DG8" s="59">
        <v>54.4</v>
      </c>
      <c r="DH8" s="59">
        <v>70.3</v>
      </c>
      <c r="DI8" s="59">
        <v>70</v>
      </c>
      <c r="DJ8" s="56">
        <v>99.8</v>
      </c>
      <c r="DK8" s="59">
        <v>1207.7</v>
      </c>
      <c r="DL8" s="59">
        <v>1138.5</v>
      </c>
      <c r="DM8" s="59">
        <v>1069.2</v>
      </c>
      <c r="DN8" s="59">
        <v>846.2</v>
      </c>
      <c r="DO8" s="59">
        <v>1053.8</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りえ</cp:lastModifiedBy>
  <cp:lastPrinted>2023-01-26T06:09:02Z</cp:lastPrinted>
  <dcterms:created xsi:type="dcterms:W3CDTF">2022-12-09T03:28:04Z</dcterms:created>
  <dcterms:modified xsi:type="dcterms:W3CDTF">2023-02-17T07:03:38Z</dcterms:modified>
  <cp:category/>
</cp:coreProperties>
</file>