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1\Desktop\"/>
    </mc:Choice>
  </mc:AlternateContent>
  <workbookProtection workbookAlgorithmName="SHA-512" workbookHashValue="GLUVAcHB8Hhth3kUcbnL5FSTWZNOhDkTpSaLSyxWREzoUu5DZaC4R5v/UBV25CR6LtG/6oNLkLVAJ71GHyUaCw==" workbookSaltValue="+o3CGqg1PcIGHJaxt8CrEA==" workbookSpinCount="100000" lockStructure="1"/>
  <bookViews>
    <workbookView xWindow="0" yWindow="0" windowWidth="23040" windowHeight="8376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<sst xmlns="http://schemas.openxmlformats.org/spreadsheetml/2006/main" count="228" uniqueCount="114">
  <si>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</si>
  <si>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</si>
  <si>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</si>
  <si>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</si>
  <si>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</si>
  <si>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</si>
  <si>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</si>
  <si>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</si>
  <si>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</si>
  <si>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</si>
  <si>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</si>
  <si>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</si>
  <si>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</si>
  <si>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</si>
  <si>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</si>
  <si>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</si>
  <si>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</si>
  <si>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</si>
  <si>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</si>
  <si>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</si>
  <si>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</si>
  <si>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</si>
  <si>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</si>
  <si>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</si>
  <si>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</si>
  <si>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</si>
  <si>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</si>
  <si>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</si>
  <si>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</si>
  <si>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</si>
  <si>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</si>
  <si>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</si>
  <si>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</si>
  <si>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</si>
  <si>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</si>
  <si>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</si>
  <si>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</si>
  <si>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</si>
  <si>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</si>
  <si>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</si>
  <si>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</si>
  <si>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</si>
  <si>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</si>
  <si>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</si>
  <si>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</si>
  <si>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</si>
  <si>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</si>
  <si>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</si>
  <si>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</si>
  <si>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</si>
  <si>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</si>
  <si>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</si>
  <si>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</si>
  <si>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</si>
  <si>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</si>
  <si>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</si>
  <si>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</si>
  <si>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</si>
  <si>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</si>
  <si>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</si>
  <si>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</si>
  <si>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</si>
  <si>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</si>
  <si>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</si>
  <si>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</si>
  <si>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</si>
  <si>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</si>
  <si>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</si>
  <si>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</si>
  <si>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</si>
  <si>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</si>
  <si>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</si>
  <si>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</si>
  <si>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</si>
  <si>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</si>
  <si>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</si>
  <si>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</si>
  <si>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</si>
  <si>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</si>
  <si>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</si>
  <si>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</si>
  <si>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</si>
  <si>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</si>
  <si>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</si>
  <si>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</si>
  <si>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</si>
  <si>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</si>
  <si>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</si>
  <si>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</si>
  <si>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</si>
  <si>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</si>
  <si>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</si>
  <si>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</si>
  <si>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</si>
  <si>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</si>
  <si>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</si>
  <si>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</si>
  <si>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</si>
  <si>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</si>
  <si>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</si>
  <si>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</si>
  <si>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</si>
  <si>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</si>
  <si>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</si>
  <si>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</si>
  <si>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</si>
  <si>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</si>
  <si>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</si>
  <si>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</si>
  <si>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</si>
  <si>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</si>
  <si>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①平成30年4月の水道料金改定による給水収益の増加によって、経常収支比率は大きく平均値を上回り、今年度も継続して高い水準を維持している。
②累積欠損金比率は0であり健全である。
③流動比率は平均値を大きく下回っており、また、前年度よりも減少しており、改善には時間を要する状況である。減少した主な要因は、</t>
    </r>
    <r>
      <rPr>
        <sz val="11"/>
        <rFont val="ＭＳ ゴシック"/>
        <family val="3"/>
        <charset val="128"/>
      </rPr>
      <t>流動資産の未収金が減った</t>
    </r>
    <r>
      <rPr>
        <sz val="11"/>
        <color theme="1"/>
        <rFont val="ＭＳ ゴシック"/>
        <family val="3"/>
        <charset val="128"/>
      </rPr>
      <t>ことによる。
④企業債残高は順調に減少しており、平均値を大きく下回っているが、③の流動比率が低いため、資本的収支の不足額が大きい場合は起債を検討する必要がある。
⑤平成30年4月の水道料金改定により、料金回収率は健全な水準となったが、⑥の給水原価が上昇すると、低下していくため、注意が必要である。
⑥給水原価は前年度と同水準である。全国平均を大きく下回り、健全な状況ではあるが、動力費などの増加要因もあるので、注意が必要である。
⑦施設利用率は前年度と同水準で、平均値を上回っているが、個々の施設能力が適正であるか検証していく必要がある。
⑧有収率は平均値を大きく上回っているが、これは工場用の責任水量によるものである。令和３年度においては実配水量においては89.5%となり、前年度より減少した。</t>
    </r>
    <rPh sb="118" eb="120">
      <t>ゲンショウ</t>
    </rPh>
    <rPh sb="141" eb="143">
      <t>ゲンショウ</t>
    </rPh>
    <rPh sb="153" eb="155">
      <t>シサン</t>
    </rPh>
    <rPh sb="156" eb="159">
      <t>ミシュウキン</t>
    </rPh>
    <rPh sb="160" eb="161">
      <t>ヘ</t>
    </rPh>
    <rPh sb="506" eb="508">
      <t>ゲンショウ</t>
    </rPh>
    <phoneticPr fontId="4"/>
  </si>
  <si>
    <t>①減価償却率は前年度より上昇しており、平均値を上回っている。50%を超え、類似団体平均値との差が広がっている。施設の更新を早めていく必要がある。
②経年化率は前年度と同水準であり、平均値は上回っている。早急な更新が必要である。
③更新率は前年度より低下しているが、平均値は上回っている。耐用年数を超える管路が増加しないように、今後も計画的な更新が必要である。</t>
    <rPh sb="124" eb="126">
      <t>テイカ</t>
    </rPh>
    <phoneticPr fontId="4"/>
  </si>
  <si>
    <t>　平成30年4月の水道料金改定により、経常収支比率や料金回収率は改善しているものの、流動比率は平均と比較すると依然として低く、かつ前年度よりも減少している。
　また、老朽化の状況としては、管路更新率は平均より高く、計画的な更新は進められているものの、未だ減価償却率、経年化率ともに全国平均を超えており、今後も管路・施設の更新に努めていく必要がある。管路・施設の更新に伴い営業費用が増加することから、今後の流動比率の改善は、より厳しくなっていくことが予想される。
　水道料金の原価に資産維持費を計上していないこともあり、水需要の動向と、今後の財政運営の状況改善に向けた検証をしていく必要がある。</t>
    <rPh sb="71" eb="73">
      <t>ゲンショウ</t>
    </rPh>
    <rPh sb="100" eb="10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</si>
</sst>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1.31</c:v>
                </c:pt>
                <c:pt idx="1">
                  <c:v>0.74</c:v>
                </c:pt>
                <c:pt idx="2">
                  <c:v>1.17</c:v>
                </c:pt>
                <c:pt idx="3">
                  <c:v>0.96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5-4FEE-B29D-1F90FC8C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5-4FEE-B29D-1F90FC8C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108.59</c:v>
                </c:pt>
                <c:pt idx="1">
                  <c:v>120.39</c:v>
                </c:pt>
                <c:pt idx="2">
                  <c:v>122.92</c:v>
                </c:pt>
                <c:pt idx="3">
                  <c:v>120.67</c:v>
                </c:pt>
                <c:pt idx="4">
                  <c:v>120.44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F-4E24-9A6F-0AF5A750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110.68</c:v>
                </c:pt>
                <c:pt idx="1">
                  <c:v>110.66</c:v>
                </c:pt>
                <c:pt idx="2">
                  <c:v>109.01</c:v>
                </c:pt>
                <c:pt idx="3">
                  <c:v>108.83</c:v>
                </c:pt>
                <c:pt idx="4">
                  <c:v>109.23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F-4E24-9A6F-0AF5A750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47.92</c:v>
                </c:pt>
                <c:pt idx="1">
                  <c:v>49.24</c:v>
                </c:pt>
                <c:pt idx="2">
                  <c:v>50.18</c:v>
                </c:pt>
                <c:pt idx="3">
                  <c:v>51.48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1-4913-9778-0110F8437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47.28</c:v>
                </c:pt>
                <c:pt idx="1">
                  <c:v>47.66</c:v>
                </c:pt>
                <c:pt idx="2">
                  <c:v>48.17</c:v>
                </c:pt>
                <c:pt idx="3">
                  <c:v>48.83</c:v>
                </c:pt>
                <c:pt idx="4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1-4913-9778-0110F8437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22.5</c:v>
                </c:pt>
                <c:pt idx="1">
                  <c:v>26.2</c:v>
                </c:pt>
                <c:pt idx="2">
                  <c:v>26.01</c:v>
                </c:pt>
                <c:pt idx="3">
                  <c:v>26.26</c:v>
                </c:pt>
                <c:pt idx="4">
                  <c:v>25.85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9-4DF9-A0AB-90FB6868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15.1</c:v>
                </c:pt>
                <c:pt idx="2">
                  <c:v>17.12</c:v>
                </c:pt>
                <c:pt idx="3">
                  <c:v>18.18</c:v>
                </c:pt>
                <c:pt idx="4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9-4DF9-A0AB-90FB6868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1-4092-BF30-13F452A5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2.74</c:v>
                </c:pt>
                <c:pt idx="2">
                  <c:v>3.7</c:v>
                </c:pt>
                <c:pt idx="3">
                  <c:v>4.34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092-BF30-13F452A5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183</c:v>
                </c:pt>
                <c:pt idx="1">
                  <c:v>231.02</c:v>
                </c:pt>
                <c:pt idx="2">
                  <c:v>210.72</c:v>
                </c:pt>
                <c:pt idx="3">
                  <c:v>254.26</c:v>
                </c:pt>
                <c:pt idx="4">
                  <c:v>231.54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903-9CD1-CFD11D9B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357.34</c:v>
                </c:pt>
                <c:pt idx="1">
                  <c:v>366.03</c:v>
                </c:pt>
                <c:pt idx="2">
                  <c:v>365.18</c:v>
                </c:pt>
                <c:pt idx="3">
                  <c:v>327.77</c:v>
                </c:pt>
                <c:pt idx="4">
                  <c:v>338.02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7-4903-9CD1-CFD11D9B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163.36000000000001</c:v>
                </c:pt>
                <c:pt idx="1">
                  <c:v>135.93</c:v>
                </c:pt>
                <c:pt idx="2">
                  <c:v>120.33</c:v>
                </c:pt>
                <c:pt idx="3">
                  <c:v>106.05</c:v>
                </c:pt>
                <c:pt idx="4">
                  <c:v>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5-4EFE-A4CE-790A3201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373.69</c:v>
                </c:pt>
                <c:pt idx="1">
                  <c:v>370.12</c:v>
                </c:pt>
                <c:pt idx="2">
                  <c:v>371.65</c:v>
                </c:pt>
                <c:pt idx="3">
                  <c:v>397.1</c:v>
                </c:pt>
                <c:pt idx="4">
                  <c:v>379.91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5-4EFE-A4CE-790A3201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103.44</c:v>
                </c:pt>
                <c:pt idx="1">
                  <c:v>117.29</c:v>
                </c:pt>
                <c:pt idx="2">
                  <c:v>118.12</c:v>
                </c:pt>
                <c:pt idx="3">
                  <c:v>116.94</c:v>
                </c:pt>
                <c:pt idx="4">
                  <c:v>117.02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B-4B98-A2AB-9489F555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100.42</c:v>
                </c:pt>
                <c:pt idx="2">
                  <c:v>98.77</c:v>
                </c:pt>
                <c:pt idx="3">
                  <c:v>95.79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B-4B98-A2AB-9489F555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127.8</c:v>
                </c:pt>
                <c:pt idx="1">
                  <c:v>122</c:v>
                </c:pt>
                <c:pt idx="2">
                  <c:v>122.06</c:v>
                </c:pt>
                <c:pt idx="3">
                  <c:v>121.85</c:v>
                </c:pt>
                <c:pt idx="4">
                  <c:v>122.19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9-4818-B3BA-8D017748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171.81</c:v>
                </c:pt>
                <c:pt idx="1">
                  <c:v>171.67</c:v>
                </c:pt>
                <c:pt idx="2">
                  <c:v>173.67</c:v>
                </c:pt>
                <c:pt idx="3">
                  <c:v>171.13</c:v>
                </c:pt>
                <c:pt idx="4">
                  <c:v>173.7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9-4818-B3BA-8D017748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73.16</c:v>
                </c:pt>
                <c:pt idx="1">
                  <c:v>72.37</c:v>
                </c:pt>
                <c:pt idx="2">
                  <c:v>71.47</c:v>
                </c:pt>
                <c:pt idx="3">
                  <c:v>70.010000000000005</c:v>
                </c:pt>
                <c:pt idx="4">
                  <c:v>68.52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E3F-B28D-A98590F2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59.74</c:v>
                </c:pt>
                <c:pt idx="2">
                  <c:v>59.67</c:v>
                </c:pt>
                <c:pt idx="3">
                  <c:v>60.12</c:v>
                </c:pt>
                <c:pt idx="4">
                  <c:v>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0-4E3F-B28D-A98590F2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95.12</c:v>
                </c:pt>
                <c:pt idx="1">
                  <c:v>95.53</c:v>
                </c:pt>
                <c:pt idx="2">
                  <c:v>95.67</c:v>
                </c:pt>
                <c:pt idx="3">
                  <c:v>97.32</c:v>
                </c:pt>
                <c:pt idx="4">
                  <c:v>97.26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C-42CC-8166-F215CCC1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84.81</c:v>
                </c:pt>
                <c:pt idx="1">
                  <c:v>84.8</c:v>
                </c:pt>
                <c:pt idx="2">
                  <c:v>84.6</c:v>
                </c:pt>
                <c:pt idx="3">
                  <c:v>84.24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C-42CC-8166-F215CCC1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4" zoomScaleNormal="100" workbookViewId="0">
      <selection activeCell="BL14" sqref="BL14:BZ1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三重県　亀山市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A5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49438</v>
      </c>
      <c r="AM8" s="66"/>
      <c r="AN8" s="66"/>
      <c r="AO8" s="66"/>
      <c r="AP8" s="66"/>
      <c r="AQ8" s="66"/>
      <c r="AR8" s="66"/>
      <c r="AS8" s="66"/>
      <c r="AT8" s="37">
        <f>データ!$S$6</f>
        <v>191.04</v>
      </c>
      <c r="AU8" s="38"/>
      <c r="AV8" s="38"/>
      <c r="AW8" s="38"/>
      <c r="AX8" s="38"/>
      <c r="AY8" s="38"/>
      <c r="AZ8" s="38"/>
      <c r="BA8" s="38"/>
      <c r="BB8" s="55">
        <f>データ!$T$6</f>
        <v>258.77999999999997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88.23</v>
      </c>
      <c r="J10" s="38"/>
      <c r="K10" s="38"/>
      <c r="L10" s="38"/>
      <c r="M10" s="38"/>
      <c r="N10" s="38"/>
      <c r="O10" s="65"/>
      <c r="P10" s="55">
        <f>データ!$P$6</f>
        <v>99.9</v>
      </c>
      <c r="Q10" s="55"/>
      <c r="R10" s="55"/>
      <c r="S10" s="55"/>
      <c r="T10" s="55"/>
      <c r="U10" s="55"/>
      <c r="V10" s="55"/>
      <c r="W10" s="66">
        <f>データ!$Q$6</f>
        <v>2356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49413</v>
      </c>
      <c r="AM10" s="66"/>
      <c r="AN10" s="66"/>
      <c r="AO10" s="66"/>
      <c r="AP10" s="66"/>
      <c r="AQ10" s="66"/>
      <c r="AR10" s="66"/>
      <c r="AS10" s="66"/>
      <c r="AT10" s="37">
        <f>データ!$V$6</f>
        <v>60.8</v>
      </c>
      <c r="AU10" s="38"/>
      <c r="AV10" s="38"/>
      <c r="AW10" s="38"/>
      <c r="AX10" s="38"/>
      <c r="AY10" s="38"/>
      <c r="AZ10" s="38"/>
      <c r="BA10" s="38"/>
      <c r="BB10" s="55">
        <f>データ!$W$6</f>
        <v>812.71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61/+3sl05Kjg5PoSwAX+mPaPxsVgvADxRIaYCD1SiQzStejsBG/Akw2m5m2WuPvCtCOncpoUTXvwmlUdCcHshw==" saltValue="/1Mf+uZWVE3e1sLnwphSz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242101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亀山市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88.23</v>
      </c>
      <c r="P6" s="21">
        <f t="shared" si="3"/>
        <v>99.9</v>
      </c>
      <c r="Q6" s="21">
        <f t="shared" si="3"/>
        <v>2356</v>
      </c>
      <c r="R6" s="21">
        <f t="shared" si="3"/>
        <v>49438</v>
      </c>
      <c r="S6" s="21">
        <f t="shared" si="3"/>
        <v>191.04</v>
      </c>
      <c r="T6" s="21">
        <f t="shared" si="3"/>
        <v>258.77999999999997</v>
      </c>
      <c r="U6" s="21">
        <f t="shared" si="3"/>
        <v>49413</v>
      </c>
      <c r="V6" s="21">
        <f t="shared" si="3"/>
        <v>60.8</v>
      </c>
      <c r="W6" s="21">
        <f t="shared" si="3"/>
        <v>812.71</v>
      </c>
      <c r="X6" s="22">
        <f>IF(X7="",NA(),X7)</f>
        <v>108.59</v>
      </c>
      <c r="Y6" s="22">
        <f t="shared" ref="Y6:AG6" si="4">IF(Y7="",NA(),Y7)</f>
        <v>120.39</v>
      </c>
      <c r="Z6" s="22">
        <f t="shared" si="4"/>
        <v>122.92</v>
      </c>
      <c r="AA6" s="22">
        <f t="shared" si="4"/>
        <v>120.67</v>
      </c>
      <c r="AB6" s="22">
        <f t="shared" si="4"/>
        <v>120.44</v>
      </c>
      <c r="AC6" s="22">
        <f t="shared" si="4"/>
        <v>110.68</v>
      </c>
      <c r="AD6" s="22">
        <f t="shared" si="4"/>
        <v>110.66</v>
      </c>
      <c r="AE6" s="22">
        <f t="shared" si="4"/>
        <v>109.01</v>
      </c>
      <c r="AF6" s="22">
        <f t="shared" si="4"/>
        <v>108.83</v>
      </c>
      <c r="AG6" s="22">
        <f t="shared" si="4"/>
        <v>109.23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3.56</v>
      </c>
      <c r="AO6" s="22">
        <f t="shared" si="5"/>
        <v>2.74</v>
      </c>
      <c r="AP6" s="22">
        <f t="shared" si="5"/>
        <v>3.7</v>
      </c>
      <c r="AQ6" s="22">
        <f t="shared" si="5"/>
        <v>4.34</v>
      </c>
      <c r="AR6" s="22">
        <f t="shared" si="5"/>
        <v>4.6900000000000004</v>
      </c>
      <c r="AS6" s="21" t="str">
        <f>IF(AS7="","",IF(AS7="-","【-】","【"&amp;SUBSTITUTE(TEXT(AS7,"#,##0.00"),"-","△")&amp;"】"))</f>
        <v>【1.30】</v>
      </c>
      <c r="AT6" s="22">
        <f>IF(AT7="",NA(),AT7)</f>
        <v>183</v>
      </c>
      <c r="AU6" s="22">
        <f t="shared" ref="AU6:BC6" si="6">IF(AU7="",NA(),AU7)</f>
        <v>231.02</v>
      </c>
      <c r="AV6" s="22">
        <f t="shared" si="6"/>
        <v>210.72</v>
      </c>
      <c r="AW6" s="22">
        <f t="shared" si="6"/>
        <v>254.26</v>
      </c>
      <c r="AX6" s="22">
        <f t="shared" si="6"/>
        <v>231.54</v>
      </c>
      <c r="AY6" s="22">
        <f t="shared" si="6"/>
        <v>357.34</v>
      </c>
      <c r="AZ6" s="22">
        <f t="shared" si="6"/>
        <v>366.03</v>
      </c>
      <c r="BA6" s="22">
        <f t="shared" si="6"/>
        <v>365.18</v>
      </c>
      <c r="BB6" s="22">
        <f t="shared" si="6"/>
        <v>327.77</v>
      </c>
      <c r="BC6" s="22">
        <f t="shared" si="6"/>
        <v>338.02</v>
      </c>
      <c r="BD6" s="21" t="str">
        <f>IF(BD7="","",IF(BD7="-","【-】","【"&amp;SUBSTITUTE(TEXT(BD7,"#,##0.00"),"-","△")&amp;"】"))</f>
        <v>【261.51】</v>
      </c>
      <c r="BE6" s="22">
        <f>IF(BE7="",NA(),BE7)</f>
        <v>163.36000000000001</v>
      </c>
      <c r="BF6" s="22">
        <f t="shared" ref="BF6:BN6" si="7">IF(BF7="",NA(),BF7)</f>
        <v>135.93</v>
      </c>
      <c r="BG6" s="22">
        <f t="shared" si="7"/>
        <v>120.33</v>
      </c>
      <c r="BH6" s="22">
        <f t="shared" si="7"/>
        <v>106.05</v>
      </c>
      <c r="BI6" s="22">
        <f t="shared" si="7"/>
        <v>90.51</v>
      </c>
      <c r="BJ6" s="22">
        <f t="shared" si="7"/>
        <v>373.69</v>
      </c>
      <c r="BK6" s="22">
        <f t="shared" si="7"/>
        <v>370.12</v>
      </c>
      <c r="BL6" s="22">
        <f t="shared" si="7"/>
        <v>371.65</v>
      </c>
      <c r="BM6" s="22">
        <f t="shared" si="7"/>
        <v>397.1</v>
      </c>
      <c r="BN6" s="22">
        <f t="shared" si="7"/>
        <v>379.91</v>
      </c>
      <c r="BO6" s="21" t="str">
        <f>IF(BO7="","",IF(BO7="-","【-】","【"&amp;SUBSTITUTE(TEXT(BO7,"#,##0.00"),"-","△")&amp;"】"))</f>
        <v>【265.16】</v>
      </c>
      <c r="BP6" s="22">
        <f>IF(BP7="",NA(),BP7)</f>
        <v>103.44</v>
      </c>
      <c r="BQ6" s="22">
        <f t="shared" ref="BQ6:BY6" si="8">IF(BQ7="",NA(),BQ7)</f>
        <v>117.29</v>
      </c>
      <c r="BR6" s="22">
        <f t="shared" si="8"/>
        <v>118.12</v>
      </c>
      <c r="BS6" s="22">
        <f t="shared" si="8"/>
        <v>116.94</v>
      </c>
      <c r="BT6" s="22">
        <f t="shared" si="8"/>
        <v>117.02</v>
      </c>
      <c r="BU6" s="22">
        <f t="shared" si="8"/>
        <v>99.87</v>
      </c>
      <c r="BV6" s="22">
        <f t="shared" si="8"/>
        <v>100.42</v>
      </c>
      <c r="BW6" s="22">
        <f t="shared" si="8"/>
        <v>98.77</v>
      </c>
      <c r="BX6" s="22">
        <f t="shared" si="8"/>
        <v>95.79</v>
      </c>
      <c r="BY6" s="22">
        <f t="shared" si="8"/>
        <v>98.3</v>
      </c>
      <c r="BZ6" s="21" t="str">
        <f>IF(BZ7="","",IF(BZ7="-","【-】","【"&amp;SUBSTITUTE(TEXT(BZ7,"#,##0.00"),"-","△")&amp;"】"))</f>
        <v>【102.35】</v>
      </c>
      <c r="CA6" s="22">
        <f>IF(CA7="",NA(),CA7)</f>
        <v>127.8</v>
      </c>
      <c r="CB6" s="22">
        <f t="shared" ref="CB6:CJ6" si="9">IF(CB7="",NA(),CB7)</f>
        <v>122</v>
      </c>
      <c r="CC6" s="22">
        <f t="shared" si="9"/>
        <v>122.06</v>
      </c>
      <c r="CD6" s="22">
        <f t="shared" si="9"/>
        <v>121.85</v>
      </c>
      <c r="CE6" s="22">
        <f t="shared" si="9"/>
        <v>122.19</v>
      </c>
      <c r="CF6" s="22">
        <f t="shared" si="9"/>
        <v>171.81</v>
      </c>
      <c r="CG6" s="22">
        <f t="shared" si="9"/>
        <v>171.67</v>
      </c>
      <c r="CH6" s="22">
        <f t="shared" si="9"/>
        <v>173.67</v>
      </c>
      <c r="CI6" s="22">
        <f t="shared" si="9"/>
        <v>171.13</v>
      </c>
      <c r="CJ6" s="22">
        <f t="shared" si="9"/>
        <v>173.7</v>
      </c>
      <c r="CK6" s="21" t="str">
        <f>IF(CK7="","",IF(CK7="-","【-】","【"&amp;SUBSTITUTE(TEXT(CK7,"#,##0.00"),"-","△")&amp;"】"))</f>
        <v>【167.74】</v>
      </c>
      <c r="CL6" s="22">
        <f>IF(CL7="",NA(),CL7)</f>
        <v>73.16</v>
      </c>
      <c r="CM6" s="22">
        <f t="shared" ref="CM6:CU6" si="10">IF(CM7="",NA(),CM7)</f>
        <v>72.37</v>
      </c>
      <c r="CN6" s="22">
        <f t="shared" si="10"/>
        <v>71.47</v>
      </c>
      <c r="CO6" s="22">
        <f t="shared" si="10"/>
        <v>70.010000000000005</v>
      </c>
      <c r="CP6" s="22">
        <f t="shared" si="10"/>
        <v>68.52</v>
      </c>
      <c r="CQ6" s="22">
        <f t="shared" si="10"/>
        <v>60.03</v>
      </c>
      <c r="CR6" s="22">
        <f t="shared" si="10"/>
        <v>59.74</v>
      </c>
      <c r="CS6" s="22">
        <f t="shared" si="10"/>
        <v>59.67</v>
      </c>
      <c r="CT6" s="22">
        <f t="shared" si="10"/>
        <v>60.12</v>
      </c>
      <c r="CU6" s="22">
        <f t="shared" si="10"/>
        <v>60.34</v>
      </c>
      <c r="CV6" s="21" t="str">
        <f>IF(CV7="","",IF(CV7="-","【-】","【"&amp;SUBSTITUTE(TEXT(CV7,"#,##0.00"),"-","△")&amp;"】"))</f>
        <v>【60.29】</v>
      </c>
      <c r="CW6" s="22">
        <f>IF(CW7="",NA(),CW7)</f>
        <v>95.12</v>
      </c>
      <c r="CX6" s="22">
        <f t="shared" ref="CX6:DF6" si="11">IF(CX7="",NA(),CX7)</f>
        <v>95.53</v>
      </c>
      <c r="CY6" s="22">
        <f t="shared" si="11"/>
        <v>95.67</v>
      </c>
      <c r="CZ6" s="22">
        <f t="shared" si="11"/>
        <v>97.32</v>
      </c>
      <c r="DA6" s="22">
        <f t="shared" si="11"/>
        <v>97.26</v>
      </c>
      <c r="DB6" s="22">
        <f t="shared" si="11"/>
        <v>84.81</v>
      </c>
      <c r="DC6" s="22">
        <f t="shared" si="11"/>
        <v>84.8</v>
      </c>
      <c r="DD6" s="22">
        <f t="shared" si="11"/>
        <v>84.6</v>
      </c>
      <c r="DE6" s="22">
        <f t="shared" si="11"/>
        <v>84.24</v>
      </c>
      <c r="DF6" s="22">
        <f t="shared" si="11"/>
        <v>84.19</v>
      </c>
      <c r="DG6" s="21" t="str">
        <f>IF(DG7="","",IF(DG7="-","【-】","【"&amp;SUBSTITUTE(TEXT(DG7,"#,##0.00"),"-","△")&amp;"】"))</f>
        <v>【90.12】</v>
      </c>
      <c r="DH6" s="22">
        <f>IF(DH7="",NA(),DH7)</f>
        <v>47.92</v>
      </c>
      <c r="DI6" s="22">
        <f t="shared" ref="DI6:DQ6" si="12">IF(DI7="",NA(),DI7)</f>
        <v>49.24</v>
      </c>
      <c r="DJ6" s="22">
        <f t="shared" si="12"/>
        <v>50.18</v>
      </c>
      <c r="DK6" s="22">
        <f t="shared" si="12"/>
        <v>51.48</v>
      </c>
      <c r="DL6" s="22">
        <f t="shared" si="12"/>
        <v>52.31</v>
      </c>
      <c r="DM6" s="22">
        <f t="shared" si="12"/>
        <v>47.28</v>
      </c>
      <c r="DN6" s="22">
        <f t="shared" si="12"/>
        <v>47.66</v>
      </c>
      <c r="DO6" s="22">
        <f t="shared" si="12"/>
        <v>48.17</v>
      </c>
      <c r="DP6" s="22">
        <f t="shared" si="12"/>
        <v>48.83</v>
      </c>
      <c r="DQ6" s="22">
        <f t="shared" si="12"/>
        <v>49.96</v>
      </c>
      <c r="DR6" s="21" t="str">
        <f>IF(DR7="","",IF(DR7="-","【-】","【"&amp;SUBSTITUTE(TEXT(DR7,"#,##0.00"),"-","△")&amp;"】"))</f>
        <v>【50.88】</v>
      </c>
      <c r="DS6" s="22">
        <f>IF(DS7="",NA(),DS7)</f>
        <v>22.5</v>
      </c>
      <c r="DT6" s="22">
        <f t="shared" ref="DT6:EB6" si="13">IF(DT7="",NA(),DT7)</f>
        <v>26.2</v>
      </c>
      <c r="DU6" s="22">
        <f t="shared" si="13"/>
        <v>26.01</v>
      </c>
      <c r="DV6" s="22">
        <f t="shared" si="13"/>
        <v>26.26</v>
      </c>
      <c r="DW6" s="22">
        <f t="shared" si="13"/>
        <v>25.85</v>
      </c>
      <c r="DX6" s="22">
        <f t="shared" si="13"/>
        <v>12.19</v>
      </c>
      <c r="DY6" s="22">
        <f t="shared" si="13"/>
        <v>15.1</v>
      </c>
      <c r="DZ6" s="22">
        <f t="shared" si="13"/>
        <v>17.12</v>
      </c>
      <c r="EA6" s="22">
        <f t="shared" si="13"/>
        <v>18.18</v>
      </c>
      <c r="EB6" s="22">
        <f t="shared" si="13"/>
        <v>19.32</v>
      </c>
      <c r="EC6" s="21" t="str">
        <f>IF(EC7="","",IF(EC7="-","【-】","【"&amp;SUBSTITUTE(TEXT(EC7,"#,##0.00"),"-","△")&amp;"】"))</f>
        <v>【22.30】</v>
      </c>
      <c r="ED6" s="22">
        <f>IF(ED7="",NA(),ED7)</f>
        <v>1.31</v>
      </c>
      <c r="EE6" s="22">
        <f t="shared" ref="EE6:EM6" si="14">IF(EE7="",NA(),EE7)</f>
        <v>0.74</v>
      </c>
      <c r="EF6" s="22">
        <f t="shared" si="14"/>
        <v>1.17</v>
      </c>
      <c r="EG6" s="22">
        <f t="shared" si="14"/>
        <v>0.96</v>
      </c>
      <c r="EH6" s="22">
        <f t="shared" si="14"/>
        <v>0.75</v>
      </c>
      <c r="EI6" s="22">
        <f t="shared" si="14"/>
        <v>0.51</v>
      </c>
      <c r="EJ6" s="22">
        <f t="shared" si="14"/>
        <v>0.57999999999999996</v>
      </c>
      <c r="EK6" s="22">
        <f t="shared" si="14"/>
        <v>0.54</v>
      </c>
      <c r="EL6" s="22">
        <f t="shared" si="14"/>
        <v>0.56999999999999995</v>
      </c>
      <c r="EM6" s="22">
        <f t="shared" si="14"/>
        <v>0.52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242101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88.23</v>
      </c>
      <c r="P7" s="25">
        <v>99.9</v>
      </c>
      <c r="Q7" s="25">
        <v>2356</v>
      </c>
      <c r="R7" s="25">
        <v>49438</v>
      </c>
      <c r="S7" s="25">
        <v>191.04</v>
      </c>
      <c r="T7" s="25">
        <v>258.77999999999997</v>
      </c>
      <c r="U7" s="25">
        <v>49413</v>
      </c>
      <c r="V7" s="25">
        <v>60.8</v>
      </c>
      <c r="W7" s="25">
        <v>812.71</v>
      </c>
      <c r="X7" s="25">
        <v>108.59</v>
      </c>
      <c r="Y7" s="25">
        <v>120.39</v>
      </c>
      <c r="Z7" s="25">
        <v>122.92</v>
      </c>
      <c r="AA7" s="25">
        <v>120.67</v>
      </c>
      <c r="AB7" s="25">
        <v>120.44</v>
      </c>
      <c r="AC7" s="25">
        <v>110.68</v>
      </c>
      <c r="AD7" s="25">
        <v>110.66</v>
      </c>
      <c r="AE7" s="25">
        <v>109.01</v>
      </c>
      <c r="AF7" s="25">
        <v>108.83</v>
      </c>
      <c r="AG7" s="25">
        <v>109.23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3.56</v>
      </c>
      <c r="AO7" s="25">
        <v>2.74</v>
      </c>
      <c r="AP7" s="25">
        <v>3.7</v>
      </c>
      <c r="AQ7" s="25">
        <v>4.34</v>
      </c>
      <c r="AR7" s="25">
        <v>4.6900000000000004</v>
      </c>
      <c r="AS7" s="25">
        <v>1.3</v>
      </c>
      <c r="AT7" s="25">
        <v>183</v>
      </c>
      <c r="AU7" s="25">
        <v>231.02</v>
      </c>
      <c r="AV7" s="25">
        <v>210.72</v>
      </c>
      <c r="AW7" s="25">
        <v>254.26</v>
      </c>
      <c r="AX7" s="25">
        <v>231.54</v>
      </c>
      <c r="AY7" s="25">
        <v>357.34</v>
      </c>
      <c r="AZ7" s="25">
        <v>366.03</v>
      </c>
      <c r="BA7" s="25">
        <v>365.18</v>
      </c>
      <c r="BB7" s="25">
        <v>327.77</v>
      </c>
      <c r="BC7" s="25">
        <v>338.02</v>
      </c>
      <c r="BD7" s="25">
        <v>261.51</v>
      </c>
      <c r="BE7" s="25">
        <v>163.36000000000001</v>
      </c>
      <c r="BF7" s="25">
        <v>135.93</v>
      </c>
      <c r="BG7" s="25">
        <v>120.33</v>
      </c>
      <c r="BH7" s="25">
        <v>106.05</v>
      </c>
      <c r="BI7" s="25">
        <v>90.51</v>
      </c>
      <c r="BJ7" s="25">
        <v>373.69</v>
      </c>
      <c r="BK7" s="25">
        <v>370.12</v>
      </c>
      <c r="BL7" s="25">
        <v>371.65</v>
      </c>
      <c r="BM7" s="25">
        <v>397.1</v>
      </c>
      <c r="BN7" s="25">
        <v>379.91</v>
      </c>
      <c r="BO7" s="25">
        <v>265.16000000000003</v>
      </c>
      <c r="BP7" s="25">
        <v>103.44</v>
      </c>
      <c r="BQ7" s="25">
        <v>117.29</v>
      </c>
      <c r="BR7" s="25">
        <v>118.12</v>
      </c>
      <c r="BS7" s="25">
        <v>116.94</v>
      </c>
      <c r="BT7" s="25">
        <v>117.02</v>
      </c>
      <c r="BU7" s="25">
        <v>99.87</v>
      </c>
      <c r="BV7" s="25">
        <v>100.42</v>
      </c>
      <c r="BW7" s="25">
        <v>98.77</v>
      </c>
      <c r="BX7" s="25">
        <v>95.79</v>
      </c>
      <c r="BY7" s="25">
        <v>98.3</v>
      </c>
      <c r="BZ7" s="25">
        <v>102.35</v>
      </c>
      <c r="CA7" s="25">
        <v>127.8</v>
      </c>
      <c r="CB7" s="25">
        <v>122</v>
      </c>
      <c r="CC7" s="25">
        <v>122.06</v>
      </c>
      <c r="CD7" s="25">
        <v>121.85</v>
      </c>
      <c r="CE7" s="25">
        <v>122.19</v>
      </c>
      <c r="CF7" s="25">
        <v>171.81</v>
      </c>
      <c r="CG7" s="25">
        <v>171.67</v>
      </c>
      <c r="CH7" s="25">
        <v>173.67</v>
      </c>
      <c r="CI7" s="25">
        <v>171.13</v>
      </c>
      <c r="CJ7" s="25">
        <v>173.7</v>
      </c>
      <c r="CK7" s="25">
        <v>167.74</v>
      </c>
      <c r="CL7" s="25">
        <v>73.16</v>
      </c>
      <c r="CM7" s="25">
        <v>72.37</v>
      </c>
      <c r="CN7" s="25">
        <v>71.47</v>
      </c>
      <c r="CO7" s="25">
        <v>70.010000000000005</v>
      </c>
      <c r="CP7" s="25">
        <v>68.52</v>
      </c>
      <c r="CQ7" s="25">
        <v>60.03</v>
      </c>
      <c r="CR7" s="25">
        <v>59.74</v>
      </c>
      <c r="CS7" s="25">
        <v>59.67</v>
      </c>
      <c r="CT7" s="25">
        <v>60.12</v>
      </c>
      <c r="CU7" s="25">
        <v>60.34</v>
      </c>
      <c r="CV7" s="25">
        <v>60.29</v>
      </c>
      <c r="CW7" s="25">
        <v>95.12</v>
      </c>
      <c r="CX7" s="25">
        <v>95.53</v>
      </c>
      <c r="CY7" s="25">
        <v>95.67</v>
      </c>
      <c r="CZ7" s="25">
        <v>97.32</v>
      </c>
      <c r="DA7" s="25">
        <v>97.26</v>
      </c>
      <c r="DB7" s="25">
        <v>84.81</v>
      </c>
      <c r="DC7" s="25">
        <v>84.8</v>
      </c>
      <c r="DD7" s="25">
        <v>84.6</v>
      </c>
      <c r="DE7" s="25">
        <v>84.24</v>
      </c>
      <c r="DF7" s="25">
        <v>84.19</v>
      </c>
      <c r="DG7" s="25">
        <v>90.12</v>
      </c>
      <c r="DH7" s="25">
        <v>47.92</v>
      </c>
      <c r="DI7" s="25">
        <v>49.24</v>
      </c>
      <c r="DJ7" s="25">
        <v>50.18</v>
      </c>
      <c r="DK7" s="25">
        <v>51.48</v>
      </c>
      <c r="DL7" s="25">
        <v>52.31</v>
      </c>
      <c r="DM7" s="25">
        <v>47.28</v>
      </c>
      <c r="DN7" s="25">
        <v>47.66</v>
      </c>
      <c r="DO7" s="25">
        <v>48.17</v>
      </c>
      <c r="DP7" s="25">
        <v>48.83</v>
      </c>
      <c r="DQ7" s="25">
        <v>49.96</v>
      </c>
      <c r="DR7" s="25">
        <v>50.88</v>
      </c>
      <c r="DS7" s="25">
        <v>22.5</v>
      </c>
      <c r="DT7" s="25">
        <v>26.2</v>
      </c>
      <c r="DU7" s="25">
        <v>26.01</v>
      </c>
      <c r="DV7" s="25">
        <v>26.26</v>
      </c>
      <c r="DW7" s="25">
        <v>25.85</v>
      </c>
      <c r="DX7" s="25">
        <v>12.19</v>
      </c>
      <c r="DY7" s="25">
        <v>15.1</v>
      </c>
      <c r="DZ7" s="25">
        <v>17.12</v>
      </c>
      <c r="EA7" s="25">
        <v>18.18</v>
      </c>
      <c r="EB7" s="25">
        <v>19.32</v>
      </c>
      <c r="EC7" s="25">
        <v>22.3</v>
      </c>
      <c r="ED7" s="25">
        <v>1.31</v>
      </c>
      <c r="EE7" s="25">
        <v>0.74</v>
      </c>
      <c r="EF7" s="25">
        <v>1.17</v>
      </c>
      <c r="EG7" s="25">
        <v>0.96</v>
      </c>
      <c r="EH7" s="25">
        <v>0.75</v>
      </c>
      <c r="EI7" s="25">
        <v>0.51</v>
      </c>
      <c r="EJ7" s="25">
        <v>0.57999999999999996</v>
      </c>
      <c r="EK7" s="25">
        <v>0.54</v>
      </c>
      <c r="EL7" s="25">
        <v>0.56999999999999995</v>
      </c>
      <c r="EM7" s="25">
        <v>0.52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2023-01-12T07:07:18Z</cp:lastPrinted>
  <dcterms:created xsi:type="dcterms:W3CDTF">2022-12-01T01:00:36Z</dcterms:created>
  <dcterms:modified xsi:type="dcterms:W3CDTF">2023-01-12T07:09:30Z</dcterms:modified>
  <cp:category/>
</cp:coreProperties>
</file>