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pid3185\Documents\高士（総合）\04下水\08_経営比較分析\R3経営比較分析\提出分\"/>
    </mc:Choice>
  </mc:AlternateContent>
  <xr:revisionPtr revIDLastSave="0" documentId="13_ncr:1_{690D53DC-0DA2-42AF-8DC8-CC469ED3825B}" xr6:coauthVersionLast="36" xr6:coauthVersionMax="36" xr10:uidLastSave="{00000000-0000-0000-0000-000000000000}"/>
  <workbookProtection workbookAlgorithmName="SHA-512" workbookHashValue="w+jK4n+LOVOP53f3eDkfkUhkKTJZApZgqUDC5+I1/IWqx6LUj9r2qVtOCag0eHu4M69uKA67Dqk4xW1zPmzqYw==" workbookSaltValue="nAFwIC+AFb5uovSlfbdfPg==" workbookSpinCount="100000" lockStructure="1"/>
  <bookViews>
    <workbookView xWindow="0" yWindow="0" windowWidth="15360" windowHeight="7632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H86" i="4"/>
  <c r="E86" i="4"/>
  <c r="AL10" i="4"/>
  <c r="AD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<sst xmlns="http://schemas.openxmlformats.org/spreadsheetml/2006/main" count="236" uniqueCount="121">
  <si>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</si>
  <si>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</si>
  <si>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</si>
  <si>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</si>
  <si>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</si>
  <si>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</si>
  <si>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</si>
  <si>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</si>
  <si>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</si>
  <si>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</si>
  <si>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</si>
  <si>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</si>
  <si>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</si>
  <si>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</si>
  <si>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</si>
  <si>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</si>
  <si>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</si>
  <si>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</si>
  <si>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</si>
  <si>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</si>
  <si>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</si>
  <si>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</si>
  <si>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</si>
  <si>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</si>
  <si>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</si>
  <si>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</si>
  <si>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</si>
  <si>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</si>
  <si>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</si>
  <si>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</si>
  <si>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</si>
  <si>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</si>
  <si>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</si>
  <si>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</si>
  <si>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</si>
  <si>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</si>
  <si>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</si>
  <si>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</si>
  <si>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</si>
  <si>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</si>
  <si>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</si>
  <si>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</si>
  <si>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</si>
  <si>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</si>
  <si>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</si>
  <si>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</si>
  <si>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</si>
  <si>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</si>
  <si>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</si>
  <si>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</si>
  <si>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</si>
  <si>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</si>
  <si>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</si>
  <si>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</si>
  <si>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</si>
  <si>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</si>
  <si>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</si>
  <si>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</si>
  <si>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</si>
  <si>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</si>
  <si>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</si>
  <si>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</si>
  <si>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</si>
  <si>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</si>
  <si>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</si>
  <si>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</si>
  <si>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</si>
  <si>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</si>
  <si>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</si>
  <si>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</si>
  <si>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</si>
  <si>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</si>
  <si>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</si>
  <si>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</si>
  <si>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</si>
  <si>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</si>
  <si>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</si>
  <si>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</si>
  <si>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</si>
  <si>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</si>
  <si>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</si>
  <si>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</si>
  <si>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</si>
  <si>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</si>
  <si>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</si>
  <si>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</si>
  <si>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</si>
  <si>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</si>
  <si>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</si>
  <si>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</si>
  <si>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</si>
  <si>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</si>
  <si>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</si>
  <si>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</si>
  <si>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</si>
  <si>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</si>
  <si>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</si>
  <si>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</si>
  <si>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津市</t>
  </si>
  <si>
    <t>法非適用</t>
  </si>
  <si>
    <t>下水道事業</t>
  </si>
  <si>
    <t>簡易排水</t>
  </si>
  <si>
    <t>J2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</si>
  <si>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</si>
  <si>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</si>
  <si>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</si>
  <si>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</si>
  <si>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</si>
  <si>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</si>
  <si>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</si>
  <si>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</si>
  <si>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</si>
  <si>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</si>
  <si>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</si>
  <si>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</si>
  <si>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</si>
  <si>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</si>
  <si>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</si>
  <si>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一般会計繰入金により100%であるが、経費回収率は100%を下回っており、汚水処理に係る費用を使用料で賄えていない。今後は人口減少等による使用料収入の減少が予測されることから、更なる費用縮減と収益の確保に取り組む必要がある。
　企業債残高対事業規模比率は2.53Pで、類似団体平均値と比較して約110P下回っている。指標は良好である。
　汚水処理原価は修繕費の執行により、対前年度比491.76円増加し、類似団体平均値と比べて187.03円上回ったが、これは、事業規模が小さいことによる。
　施設利用率は対前年度比13.33P下回ったが、類似団体平均値と比較すると42.23P上回っており、対象戸数に応じた施設規模は適切である。</t>
    <rPh sb="187" eb="190">
      <t>シュウゼンヒ</t>
    </rPh>
    <rPh sb="191" eb="193">
      <t>シッコウ</t>
    </rPh>
    <rPh sb="209" eb="211">
      <t>ゾウカ</t>
    </rPh>
    <rPh sb="231" eb="233">
      <t>ウワマワ</t>
    </rPh>
    <rPh sb="241" eb="245">
      <t>ジギョウキボ</t>
    </rPh>
    <rPh sb="246" eb="247">
      <t>チイ</t>
    </rPh>
    <rPh sb="264" eb="268">
      <t>タイゼンネンド</t>
    </rPh>
    <rPh sb="268" eb="269">
      <t>ヒ</t>
    </rPh>
    <rPh sb="275" eb="277">
      <t>シタマワ</t>
    </rPh>
    <phoneticPr fontId="4"/>
  </si>
  <si>
    <t>　修繕費の執行により、前年度と比較して経費回収率および汚水処理原価が悪化した。
　今後、人口減少による使用料収入の減少を踏まえ、費用縮減による収益の確保が必要である。</t>
    <rPh sb="1" eb="4">
      <t>シュウゼンヒ</t>
    </rPh>
    <rPh sb="5" eb="7">
      <t>シッコウ</t>
    </rPh>
    <rPh sb="34" eb="36">
      <t>アッカ</t>
    </rPh>
    <phoneticPr fontId="4"/>
  </si>
  <si>
    <t>　現在、適正な維持管理を進めることで施設の長寿命化に努めているが、今後、大規模修繕に備えて財源の確保が必要である。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</si>
</sst>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B-4692-A74B-D6D5F5D59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B-4692-A74B-D6D5F5D59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86.67</c:v>
                </c:pt>
                <c:pt idx="1">
                  <c:v>86.67</c:v>
                </c:pt>
                <c:pt idx="2">
                  <c:v>80</c:v>
                </c:pt>
                <c:pt idx="3">
                  <c:v>80</c:v>
                </c:pt>
                <c:pt idx="4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1C7-AFA3-D3BBF12A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27.26</c:v>
                </c:pt>
                <c:pt idx="1">
                  <c:v>27.09</c:v>
                </c:pt>
                <c:pt idx="2">
                  <c:v>26.64</c:v>
                </c:pt>
                <c:pt idx="3">
                  <c:v>26.11</c:v>
                </c:pt>
                <c:pt idx="4">
                  <c:v>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D7-41C7-AFA3-D3BBF12A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8-4473-B46E-11EE0FD3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94.93</c:v>
                </c:pt>
                <c:pt idx="1">
                  <c:v>95.1</c:v>
                </c:pt>
                <c:pt idx="2">
                  <c:v>95.52</c:v>
                </c:pt>
                <c:pt idx="3">
                  <c:v>94.97</c:v>
                </c:pt>
                <c:pt idx="4">
                  <c:v>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8-4473-B46E-11EE0FD3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A-43B9-8C49-00AED8205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A-43B9-8C49-00AED8205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6-4A95-AC23-1DC8755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6-4A95-AC23-1DC8755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E-4572-A019-00C3DFBB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E-4572-A019-00C3DFBB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D-42FA-BBA1-2C2957B75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D-42FA-BBA1-2C2957B75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B28-BC1F-438C5B2ED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C-4B28-BC1F-438C5B2ED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34.81</c:v>
                </c:pt>
                <c:pt idx="2">
                  <c:v>30.92</c:v>
                </c:pt>
                <c:pt idx="3">
                  <c:v>2.12</c:v>
                </c:pt>
                <c:pt idx="4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6-48F1-B819-E19C5F8E1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243.02</c:v>
                </c:pt>
                <c:pt idx="1">
                  <c:v>196.19</c:v>
                </c:pt>
                <c:pt idx="2">
                  <c:v>129.4</c:v>
                </c:pt>
                <c:pt idx="3">
                  <c:v>126.26</c:v>
                </c:pt>
                <c:pt idx="4">
                  <c:v>113.17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6-48F1-B819-E19C5F8E1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39.39</c:v>
                </c:pt>
                <c:pt idx="1">
                  <c:v>30.12</c:v>
                </c:pt>
                <c:pt idx="2">
                  <c:v>36.33</c:v>
                </c:pt>
                <c:pt idx="3">
                  <c:v>56.81</c:v>
                </c:pt>
                <c:pt idx="4">
                  <c:v>22.48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B-4E96-90C6-FA913804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39.07</c:v>
                </c:pt>
                <c:pt idx="2">
                  <c:v>38.409999999999997</c:v>
                </c:pt>
                <c:pt idx="3">
                  <c:v>35.869999999999997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B-4E96-90C6-FA913804D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375.66</c:v>
                </c:pt>
                <c:pt idx="1">
                  <c:v>548.86</c:v>
                </c:pt>
                <c:pt idx="2">
                  <c:v>459.36</c:v>
                </c:pt>
                <c:pt idx="3">
                  <c:v>292.2</c:v>
                </c:pt>
                <c:pt idx="4">
                  <c:v>783.96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E-4ACF-834E-CEB1A992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456.7</c:v>
                </c:pt>
                <c:pt idx="1">
                  <c:v>485</c:v>
                </c:pt>
                <c:pt idx="2">
                  <c:v>501.56</c:v>
                </c:pt>
                <c:pt idx="3">
                  <c:v>528.78</c:v>
                </c:pt>
                <c:pt idx="4">
                  <c:v>596.92999999999995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E-4ACF-834E-CEB1A992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W9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三重県　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簡易排水</v>
      </c>
      <c r="Q8" s="35"/>
      <c r="R8" s="35"/>
      <c r="S8" s="35"/>
      <c r="T8" s="35"/>
      <c r="U8" s="35"/>
      <c r="V8" s="35"/>
      <c r="W8" s="35" t="str">
        <f>データ!L6</f>
        <v>J2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274065</v>
      </c>
      <c r="AM8" s="37"/>
      <c r="AN8" s="37"/>
      <c r="AO8" s="37"/>
      <c r="AP8" s="37"/>
      <c r="AQ8" s="37"/>
      <c r="AR8" s="37"/>
      <c r="AS8" s="37"/>
      <c r="AT8" s="38">
        <f>データ!T6</f>
        <v>711.18</v>
      </c>
      <c r="AU8" s="38"/>
      <c r="AV8" s="38"/>
      <c r="AW8" s="38"/>
      <c r="AX8" s="38"/>
      <c r="AY8" s="38"/>
      <c r="AZ8" s="38"/>
      <c r="BA8" s="38"/>
      <c r="BB8" s="38">
        <f>データ!U6</f>
        <v>385.37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0.02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3190</v>
      </c>
      <c r="AE10" s="37"/>
      <c r="AF10" s="37"/>
      <c r="AG10" s="37"/>
      <c r="AH10" s="37"/>
      <c r="AI10" s="37"/>
      <c r="AJ10" s="37"/>
      <c r="AK10" s="2"/>
      <c r="AL10" s="37">
        <f>データ!V6</f>
        <v>41</v>
      </c>
      <c r="AM10" s="37"/>
      <c r="AN10" s="37"/>
      <c r="AO10" s="37"/>
      <c r="AP10" s="37"/>
      <c r="AQ10" s="37"/>
      <c r="AR10" s="37"/>
      <c r="AS10" s="37"/>
      <c r="AT10" s="38">
        <f>データ!W6</f>
        <v>0.02</v>
      </c>
      <c r="AU10" s="38"/>
      <c r="AV10" s="38"/>
      <c r="AW10" s="38"/>
      <c r="AX10" s="38"/>
      <c r="AY10" s="38"/>
      <c r="AZ10" s="38"/>
      <c r="BA10" s="38"/>
      <c r="BB10" s="38">
        <f>データ!X6</f>
        <v>2050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120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【113.17】</v>
      </c>
      <c r="I86" s="12" t="str">
        <f>データ!CA6</f>
        <v>【31.60】</v>
      </c>
      <c r="J86" s="12" t="str">
        <f>データ!CL6</f>
        <v>【596.93】</v>
      </c>
      <c r="K86" s="12" t="str">
        <f>データ!CW6</f>
        <v>【24.44】</v>
      </c>
      <c r="L86" s="12" t="str">
        <f>データ!DH6</f>
        <v>【95.52】</v>
      </c>
      <c r="M86" s="12" t="s">
        <v>43</v>
      </c>
      <c r="N86" s="12" t="s">
        <v>44</v>
      </c>
      <c r="O86" s="12" t="str">
        <f>データ!EO6</f>
        <v>【0.00】</v>
      </c>
    </row>
  </sheetData>
  <sheetProtection algorithmName="SHA-512" hashValue="C0mJDJzcZq81YIkSqatFhTjG4cijX54wyKztlJzlwF+n6c7+sOg+HEWwliKmS7CFPn9W7crB58Lu0SFyE/AITQ==" saltValue="RPr/M74rq5+g6yQEfc+Gy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242012</v>
      </c>
      <c r="D6" s="19">
        <f t="shared" si="3"/>
        <v>47</v>
      </c>
      <c r="E6" s="19">
        <f t="shared" si="3"/>
        <v>17</v>
      </c>
      <c r="F6" s="19">
        <f t="shared" si="3"/>
        <v>8</v>
      </c>
      <c r="G6" s="19">
        <f t="shared" si="3"/>
        <v>0</v>
      </c>
      <c r="H6" s="19" t="str">
        <f t="shared" si="3"/>
        <v>三重県　津市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簡易排水</v>
      </c>
      <c r="L6" s="19" t="str">
        <f t="shared" si="3"/>
        <v>J2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100</v>
      </c>
      <c r="R6" s="20">
        <f t="shared" si="3"/>
        <v>3190</v>
      </c>
      <c r="S6" s="20">
        <f t="shared" si="3"/>
        <v>274065</v>
      </c>
      <c r="T6" s="20">
        <f t="shared" si="3"/>
        <v>711.18</v>
      </c>
      <c r="U6" s="20">
        <f t="shared" si="3"/>
        <v>385.37</v>
      </c>
      <c r="V6" s="20">
        <f t="shared" si="3"/>
        <v>41</v>
      </c>
      <c r="W6" s="20">
        <f t="shared" si="3"/>
        <v>0.02</v>
      </c>
      <c r="X6" s="20">
        <f t="shared" si="3"/>
        <v>2050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38.29</v>
      </c>
      <c r="BG6" s="21">
        <f t="shared" ref="BG6:BO6" si="7">IF(BG7="",NA(),BG7)</f>
        <v>34.81</v>
      </c>
      <c r="BH6" s="21">
        <f t="shared" si="7"/>
        <v>30.92</v>
      </c>
      <c r="BI6" s="21">
        <f t="shared" si="7"/>
        <v>2.12</v>
      </c>
      <c r="BJ6" s="21">
        <f t="shared" si="7"/>
        <v>2.5299999999999998</v>
      </c>
      <c r="BK6" s="21">
        <f t="shared" si="7"/>
        <v>243.02</v>
      </c>
      <c r="BL6" s="21">
        <f t="shared" si="7"/>
        <v>196.19</v>
      </c>
      <c r="BM6" s="21">
        <f t="shared" si="7"/>
        <v>129.4</v>
      </c>
      <c r="BN6" s="21">
        <f t="shared" si="7"/>
        <v>126.26</v>
      </c>
      <c r="BO6" s="21">
        <f t="shared" si="7"/>
        <v>113.17</v>
      </c>
      <c r="BP6" s="20" t="str">
        <f>IF(BP7="","",IF(BP7="-","【-】","【"&amp;SUBSTITUTE(TEXT(BP7,"#,##0.00"),"-","△")&amp;"】"))</f>
        <v>【113.17】</v>
      </c>
      <c r="BQ6" s="21">
        <f>IF(BQ7="",NA(),BQ7)</f>
        <v>39.39</v>
      </c>
      <c r="BR6" s="21">
        <f t="shared" ref="BR6:BZ6" si="8">IF(BR7="",NA(),BR7)</f>
        <v>30.12</v>
      </c>
      <c r="BS6" s="21">
        <f t="shared" si="8"/>
        <v>36.33</v>
      </c>
      <c r="BT6" s="21">
        <f t="shared" si="8"/>
        <v>56.81</v>
      </c>
      <c r="BU6" s="21">
        <f t="shared" si="8"/>
        <v>22.48</v>
      </c>
      <c r="BV6" s="21">
        <f t="shared" si="8"/>
        <v>41.35</v>
      </c>
      <c r="BW6" s="21">
        <f t="shared" si="8"/>
        <v>39.07</v>
      </c>
      <c r="BX6" s="21">
        <f t="shared" si="8"/>
        <v>38.409999999999997</v>
      </c>
      <c r="BY6" s="21">
        <f t="shared" si="8"/>
        <v>35.869999999999997</v>
      </c>
      <c r="BZ6" s="21">
        <f t="shared" si="8"/>
        <v>31.6</v>
      </c>
      <c r="CA6" s="20" t="str">
        <f>IF(CA7="","",IF(CA7="-","【-】","【"&amp;SUBSTITUTE(TEXT(CA7,"#,##0.00"),"-","△")&amp;"】"))</f>
        <v>【31.60】</v>
      </c>
      <c r="CB6" s="21">
        <f>IF(CB7="",NA(),CB7)</f>
        <v>375.66</v>
      </c>
      <c r="CC6" s="21">
        <f t="shared" ref="CC6:CK6" si="9">IF(CC7="",NA(),CC7)</f>
        <v>548.86</v>
      </c>
      <c r="CD6" s="21">
        <f t="shared" si="9"/>
        <v>459.36</v>
      </c>
      <c r="CE6" s="21">
        <f t="shared" si="9"/>
        <v>292.2</v>
      </c>
      <c r="CF6" s="21">
        <f t="shared" si="9"/>
        <v>783.96</v>
      </c>
      <c r="CG6" s="21">
        <f t="shared" si="9"/>
        <v>456.7</v>
      </c>
      <c r="CH6" s="21">
        <f t="shared" si="9"/>
        <v>485</v>
      </c>
      <c r="CI6" s="21">
        <f t="shared" si="9"/>
        <v>501.56</v>
      </c>
      <c r="CJ6" s="21">
        <f t="shared" si="9"/>
        <v>528.78</v>
      </c>
      <c r="CK6" s="21">
        <f t="shared" si="9"/>
        <v>596.92999999999995</v>
      </c>
      <c r="CL6" s="20" t="str">
        <f>IF(CL7="","",IF(CL7="-","【-】","【"&amp;SUBSTITUTE(TEXT(CL7,"#,##0.00"),"-","△")&amp;"】"))</f>
        <v>【596.93】</v>
      </c>
      <c r="CM6" s="21">
        <f>IF(CM7="",NA(),CM7)</f>
        <v>86.67</v>
      </c>
      <c r="CN6" s="21">
        <f t="shared" ref="CN6:CV6" si="10">IF(CN7="",NA(),CN7)</f>
        <v>86.67</v>
      </c>
      <c r="CO6" s="21">
        <f t="shared" si="10"/>
        <v>80</v>
      </c>
      <c r="CP6" s="21">
        <f t="shared" si="10"/>
        <v>80</v>
      </c>
      <c r="CQ6" s="21">
        <f t="shared" si="10"/>
        <v>66.67</v>
      </c>
      <c r="CR6" s="21">
        <f t="shared" si="10"/>
        <v>27.26</v>
      </c>
      <c r="CS6" s="21">
        <f t="shared" si="10"/>
        <v>27.09</v>
      </c>
      <c r="CT6" s="21">
        <f t="shared" si="10"/>
        <v>26.64</v>
      </c>
      <c r="CU6" s="21">
        <f t="shared" si="10"/>
        <v>26.11</v>
      </c>
      <c r="CV6" s="21">
        <f t="shared" si="10"/>
        <v>24.44</v>
      </c>
      <c r="CW6" s="20" t="str">
        <f>IF(CW7="","",IF(CW7="-","【-】","【"&amp;SUBSTITUTE(TEXT(CW7,"#,##0.00"),"-","△")&amp;"】"))</f>
        <v>【24.44】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94.93</v>
      </c>
      <c r="DD6" s="21">
        <f t="shared" si="11"/>
        <v>95.1</v>
      </c>
      <c r="DE6" s="21">
        <f t="shared" si="11"/>
        <v>95.52</v>
      </c>
      <c r="DF6" s="21">
        <f t="shared" si="11"/>
        <v>94.97</v>
      </c>
      <c r="DG6" s="21">
        <f t="shared" si="11"/>
        <v>95.52</v>
      </c>
      <c r="DH6" s="20" t="str">
        <f>IF(DH7="","",IF(DH7="-","【-】","【"&amp;SUBSTITUTE(TEXT(DH7,"#,##0.00"),"-","△")&amp;"】"))</f>
        <v>【95.52】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2">
      <c r="A7" s="14"/>
      <c r="B7" s="23">
        <v>2021</v>
      </c>
      <c r="C7" s="23">
        <v>242012</v>
      </c>
      <c r="D7" s="23">
        <v>47</v>
      </c>
      <c r="E7" s="23">
        <v>17</v>
      </c>
      <c r="F7" s="23">
        <v>8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0.02</v>
      </c>
      <c r="Q7" s="24">
        <v>100</v>
      </c>
      <c r="R7" s="24">
        <v>3190</v>
      </c>
      <c r="S7" s="24">
        <v>274065</v>
      </c>
      <c r="T7" s="24">
        <v>711.18</v>
      </c>
      <c r="U7" s="24">
        <v>385.37</v>
      </c>
      <c r="V7" s="24">
        <v>41</v>
      </c>
      <c r="W7" s="24">
        <v>0.02</v>
      </c>
      <c r="X7" s="24">
        <v>2050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38.29</v>
      </c>
      <c r="BG7" s="24">
        <v>34.81</v>
      </c>
      <c r="BH7" s="24">
        <v>30.92</v>
      </c>
      <c r="BI7" s="24">
        <v>2.12</v>
      </c>
      <c r="BJ7" s="24">
        <v>2.5299999999999998</v>
      </c>
      <c r="BK7" s="24">
        <v>243.02</v>
      </c>
      <c r="BL7" s="24">
        <v>196.19</v>
      </c>
      <c r="BM7" s="24">
        <v>129.4</v>
      </c>
      <c r="BN7" s="24">
        <v>126.26</v>
      </c>
      <c r="BO7" s="24">
        <v>113.17</v>
      </c>
      <c r="BP7" s="24">
        <v>113.17</v>
      </c>
      <c r="BQ7" s="24">
        <v>39.39</v>
      </c>
      <c r="BR7" s="24">
        <v>30.12</v>
      </c>
      <c r="BS7" s="24">
        <v>36.33</v>
      </c>
      <c r="BT7" s="24">
        <v>56.81</v>
      </c>
      <c r="BU7" s="24">
        <v>22.48</v>
      </c>
      <c r="BV7" s="24">
        <v>41.35</v>
      </c>
      <c r="BW7" s="24">
        <v>39.07</v>
      </c>
      <c r="BX7" s="24">
        <v>38.409999999999997</v>
      </c>
      <c r="BY7" s="24">
        <v>35.869999999999997</v>
      </c>
      <c r="BZ7" s="24">
        <v>31.6</v>
      </c>
      <c r="CA7" s="24">
        <v>31.6</v>
      </c>
      <c r="CB7" s="24">
        <v>375.66</v>
      </c>
      <c r="CC7" s="24">
        <v>548.86</v>
      </c>
      <c r="CD7" s="24">
        <v>459.36</v>
      </c>
      <c r="CE7" s="24">
        <v>292.2</v>
      </c>
      <c r="CF7" s="24">
        <v>783.96</v>
      </c>
      <c r="CG7" s="24">
        <v>456.7</v>
      </c>
      <c r="CH7" s="24">
        <v>485</v>
      </c>
      <c r="CI7" s="24">
        <v>501.56</v>
      </c>
      <c r="CJ7" s="24">
        <v>528.78</v>
      </c>
      <c r="CK7" s="24">
        <v>596.92999999999995</v>
      </c>
      <c r="CL7" s="24">
        <v>596.92999999999995</v>
      </c>
      <c r="CM7" s="24">
        <v>86.67</v>
      </c>
      <c r="CN7" s="24">
        <v>86.67</v>
      </c>
      <c r="CO7" s="24">
        <v>80</v>
      </c>
      <c r="CP7" s="24">
        <v>80</v>
      </c>
      <c r="CQ7" s="24">
        <v>66.67</v>
      </c>
      <c r="CR7" s="24">
        <v>27.26</v>
      </c>
      <c r="CS7" s="24">
        <v>27.09</v>
      </c>
      <c r="CT7" s="24">
        <v>26.64</v>
      </c>
      <c r="CU7" s="24">
        <v>26.11</v>
      </c>
      <c r="CV7" s="24">
        <v>24.44</v>
      </c>
      <c r="CW7" s="24">
        <v>24.44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94.93</v>
      </c>
      <c r="DD7" s="24">
        <v>95.1</v>
      </c>
      <c r="DE7" s="24">
        <v>95.52</v>
      </c>
      <c r="DF7" s="24">
        <v>94.97</v>
      </c>
      <c r="DG7" s="24">
        <v>95.52</v>
      </c>
      <c r="DH7" s="24">
        <v>95.52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高士　健一(P5311)</cp:lastModifiedBy>
  <cp:lastPrinted>2023-01-12T02:07:25Z</cp:lastPrinted>
  <dcterms:created xsi:type="dcterms:W3CDTF">2022-12-01T02:04:45Z</dcterms:created>
  <dcterms:modified xsi:type="dcterms:W3CDTF">2023-01-12T02:07:25Z</dcterms:modified>
  <cp:category/>
</cp:coreProperties>
</file>