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50" tabRatio="707"/>
  </bookViews>
  <sheets>
    <sheet name="算定シートa" sheetId="12" r:id="rId1"/>
    <sheet name="算定シートa(記入例)" sheetId="14" r:id="rId2"/>
  </sheets>
  <definedNames>
    <definedName name="_xlnm.Print_Area" localSheetId="0">算定シートa!$A$2:$K$45</definedName>
    <definedName name="_xlnm.Print_Area" localSheetId="1">'算定シートa(記入例)'!$A$2:$K$45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4" l="1"/>
  <c r="F29" i="14"/>
  <c r="F28" i="14"/>
  <c r="F27" i="14"/>
  <c r="F26" i="14"/>
  <c r="F27" i="12"/>
  <c r="F28" i="12"/>
  <c r="F29" i="12"/>
  <c r="F30" i="12"/>
  <c r="F26" i="12"/>
  <c r="G31" i="14" l="1"/>
  <c r="H30" i="14"/>
  <c r="I30" i="14"/>
  <c r="H29" i="14"/>
  <c r="I29" i="14"/>
  <c r="I28" i="14"/>
  <c r="H28" i="14"/>
  <c r="H27" i="14"/>
  <c r="I27" i="14"/>
  <c r="H26" i="14"/>
  <c r="I26" i="14"/>
  <c r="H18" i="14"/>
  <c r="I17" i="14"/>
  <c r="G17" i="14"/>
  <c r="J17" i="14" s="1"/>
  <c r="J16" i="14"/>
  <c r="I16" i="14"/>
  <c r="G16" i="14"/>
  <c r="I15" i="14"/>
  <c r="G15" i="14"/>
  <c r="J15" i="14" s="1"/>
  <c r="I14" i="14"/>
  <c r="G14" i="14"/>
  <c r="J14" i="14" s="1"/>
  <c r="I13" i="14"/>
  <c r="G13" i="14"/>
  <c r="J13" i="14" s="1"/>
  <c r="B39" i="14" l="1"/>
  <c r="H31" i="14"/>
  <c r="I31" i="14"/>
  <c r="I18" i="14"/>
  <c r="J18" i="14"/>
  <c r="B21" i="14" l="1"/>
  <c r="B34" i="14"/>
  <c r="B43" i="14" l="1"/>
  <c r="G31" i="12"/>
  <c r="I27" i="12" l="1"/>
  <c r="I28" i="12"/>
  <c r="I29" i="12"/>
  <c r="I30" i="12"/>
  <c r="I26" i="12"/>
  <c r="H30" i="12"/>
  <c r="H29" i="12"/>
  <c r="H28" i="12"/>
  <c r="H27" i="12"/>
  <c r="H26" i="12"/>
  <c r="H18" i="12"/>
  <c r="B39" i="12" s="1"/>
  <c r="I17" i="12"/>
  <c r="G17" i="12"/>
  <c r="J17" i="12" s="1"/>
  <c r="I16" i="12"/>
  <c r="G16" i="12"/>
  <c r="J16" i="12" s="1"/>
  <c r="I15" i="12"/>
  <c r="G15" i="12"/>
  <c r="J15" i="12" s="1"/>
  <c r="I14" i="12"/>
  <c r="G14" i="12"/>
  <c r="J14" i="12" s="1"/>
  <c r="I13" i="12"/>
  <c r="G13" i="12"/>
  <c r="J13" i="12" s="1"/>
  <c r="H31" i="12" l="1"/>
  <c r="I18" i="12"/>
  <c r="I31" i="12"/>
  <c r="J18" i="12"/>
  <c r="B21" i="12" l="1"/>
  <c r="B34" i="12"/>
  <c r="B43" i="12" l="1"/>
</calcChain>
</file>

<file path=xl/comments1.xml><?xml version="1.0" encoding="utf-8"?>
<comments xmlns="http://schemas.openxmlformats.org/spreadsheetml/2006/main">
  <authors>
    <author>作成者</author>
  </authors>
  <commentList>
    <comment ref="B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事業名を選択してください。
ワクチン検査パッケージと一般検査事業のどちらも検査を実施した場合、それぞれ１枚ずつ実績報告書を提出してください。</t>
        </r>
      </text>
    </comment>
    <comment ref="F1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実際の仕入単価を記入してください。
※小数第２位まで記入（第３位以下は切捨て）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事業名を選択してください。
ワクチン検査パッケージと一般検査事業のどちらも検査を実施した場合、それぞれ１枚ずつ実績報告書を提出してください。</t>
        </r>
      </text>
    </comment>
    <comment ref="F1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実際の仕入単価を記入してください。
※小数第２位まで記入（第３位以下は切捨て）</t>
        </r>
      </text>
    </comment>
  </commentList>
</comments>
</file>

<file path=xl/sharedStrings.xml><?xml version="1.0" encoding="utf-8"?>
<sst xmlns="http://schemas.openxmlformats.org/spreadsheetml/2006/main" count="142" uniqueCount="59">
  <si>
    <t>品名</t>
    <rPh sb="0" eb="2">
      <t>ヒンメイ</t>
    </rPh>
    <phoneticPr fontId="2"/>
  </si>
  <si>
    <t>単価</t>
    <rPh sb="0" eb="2">
      <t>タンカ</t>
    </rPh>
    <phoneticPr fontId="2"/>
  </si>
  <si>
    <t>合計額</t>
    <rPh sb="0" eb="3">
      <t>ゴウケイガク</t>
    </rPh>
    <phoneticPr fontId="2"/>
  </si>
  <si>
    <t>（B）</t>
    <phoneticPr fontId="2"/>
  </si>
  <si>
    <t>補助額（A、Bのより小さい額）</t>
    <rPh sb="0" eb="3">
      <t>ホジョガク</t>
    </rPh>
    <rPh sb="10" eb="11">
      <t>チイ</t>
    </rPh>
    <rPh sb="13" eb="14">
      <t>ガク</t>
    </rPh>
    <phoneticPr fontId="2"/>
  </si>
  <si>
    <t>（A）</t>
    <phoneticPr fontId="2"/>
  </si>
  <si>
    <t>補助額（C、Dのより小さい額）</t>
    <rPh sb="0" eb="3">
      <t>ホジョガク</t>
    </rPh>
    <rPh sb="10" eb="11">
      <t>チイ</t>
    </rPh>
    <rPh sb="13" eb="14">
      <t>ガク</t>
    </rPh>
    <phoneticPr fontId="2"/>
  </si>
  <si>
    <t>（２）</t>
    <phoneticPr fontId="2"/>
  </si>
  <si>
    <t>（１）</t>
    <phoneticPr fontId="2"/>
  </si>
  <si>
    <t>各種経費</t>
    <rPh sb="0" eb="2">
      <t>カクシュ</t>
    </rPh>
    <rPh sb="2" eb="4">
      <t>ケイヒ</t>
    </rPh>
    <phoneticPr fontId="2"/>
  </si>
  <si>
    <t>（３）</t>
    <phoneticPr fontId="2"/>
  </si>
  <si>
    <t>計</t>
    <rPh sb="0" eb="1">
      <t>ケイ</t>
    </rPh>
    <phoneticPr fontId="2"/>
  </si>
  <si>
    <t>仕入先</t>
    <rPh sb="0" eb="2">
      <t>シイ</t>
    </rPh>
    <rPh sb="2" eb="3">
      <t>サキ</t>
    </rPh>
    <phoneticPr fontId="2"/>
  </si>
  <si>
    <t>仕入日</t>
    <rPh sb="0" eb="2">
      <t>シイ</t>
    </rPh>
    <rPh sb="2" eb="3">
      <t>ビ</t>
    </rPh>
    <phoneticPr fontId="2"/>
  </si>
  <si>
    <t>月分</t>
    <rPh sb="0" eb="2">
      <t>ガツブン</t>
    </rPh>
    <phoneticPr fontId="2"/>
  </si>
  <si>
    <t>店舗名</t>
    <rPh sb="0" eb="3">
      <t>テンポメイ</t>
    </rPh>
    <phoneticPr fontId="2"/>
  </si>
  <si>
    <t>～R4.6.30</t>
  </si>
  <si>
    <t>～R3.12.30</t>
  </si>
  <si>
    <t>R3.12.31
~R4.3.31</t>
  </si>
  <si>
    <t>R4.9.1~</t>
  </si>
  <si>
    <t>委託の有無</t>
    <rPh sb="0" eb="2">
      <t>イタク</t>
    </rPh>
    <rPh sb="3" eb="5">
      <t>ウム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</si>
  <si>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</si>
  <si>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</si>
  <si>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第２号様式の１（第４条関係）</t>
    <phoneticPr fontId="2"/>
  </si>
  <si>
    <t>抗原定性検査</t>
    <rPh sb="0" eb="2">
      <t>コウゲン</t>
    </rPh>
    <rPh sb="2" eb="4">
      <t>テイセイ</t>
    </rPh>
    <rPh sb="4" eb="6">
      <t>ケンサ</t>
    </rPh>
    <phoneticPr fontId="2"/>
  </si>
  <si>
    <t>端数切捨後</t>
    <phoneticPr fontId="2"/>
  </si>
  <si>
    <t>上限単価</t>
    <rPh sb="0" eb="2">
      <t>ジョウゲン</t>
    </rPh>
    <rPh sb="2" eb="4">
      <t>タンカ</t>
    </rPh>
    <phoneticPr fontId="2"/>
  </si>
  <si>
    <t>（D)</t>
    <phoneticPr fontId="2"/>
  </si>
  <si>
    <t>※上限単価　4/1以降の仕入れ…1500円/回
　　　　　　12/31以降3/31以前の仕入れ…3000円/回
　　　　　　12/30以前の仕入れ…3500円/回</t>
    <rPh sb="1" eb="5">
      <t>ジョウゲンタンカ</t>
    </rPh>
    <phoneticPr fontId="2"/>
  </si>
  <si>
    <t>補助額（検査回数×2500円）</t>
    <rPh sb="0" eb="3">
      <t>ホジョガク</t>
    </rPh>
    <rPh sb="4" eb="6">
      <t>ケンサ</t>
    </rPh>
    <rPh sb="6" eb="8">
      <t>カイスウ</t>
    </rPh>
    <rPh sb="13" eb="14">
      <t>エン</t>
    </rPh>
    <phoneticPr fontId="2"/>
  </si>
  <si>
    <t>（C)</t>
    <phoneticPr fontId="2"/>
  </si>
  <si>
    <t>R4.7.1~R4.8.31</t>
  </si>
  <si>
    <t>R4.4.1~R4.8.31</t>
  </si>
  <si>
    <t>検査回数</t>
    <phoneticPr fontId="2"/>
  </si>
  <si>
    <t>※１　着色箇所のみ入力してください（その他の箇所は自動入力されます）。列の削除、追加、結合は決してしないでください。</t>
    <rPh sb="3" eb="7">
      <t>チャクショクカショ</t>
    </rPh>
    <rPh sb="9" eb="11">
      <t>ニュウリョク</t>
    </rPh>
    <rPh sb="35" eb="36">
      <t>レツ</t>
    </rPh>
    <phoneticPr fontId="2"/>
  </si>
  <si>
    <t>PCR検査等（抗原定量検査を含む）</t>
    <rPh sb="3" eb="5">
      <t>ケンサ</t>
    </rPh>
    <rPh sb="5" eb="6">
      <t>トウ</t>
    </rPh>
    <rPh sb="7" eb="9">
      <t>コウゲン</t>
    </rPh>
    <rPh sb="9" eb="11">
      <t>テイリョウ</t>
    </rPh>
    <rPh sb="11" eb="13">
      <t>ケンサ</t>
    </rPh>
    <rPh sb="14" eb="15">
      <t>フク</t>
    </rPh>
    <phoneticPr fontId="2"/>
  </si>
  <si>
    <t>※上限単価　7/1以降の仕入れ…7000円/回
　　　　　　6/30以前の仕入れ…8500円/回
　　　　　　ただし、実施事業者が医療機関で、委託無の場合は6/30以前の仕入れであっても7000円/回</t>
    <rPh sb="1" eb="3">
      <t>ジョウゲン</t>
    </rPh>
    <rPh sb="3" eb="5">
      <t>タンカ</t>
    </rPh>
    <phoneticPr fontId="2"/>
  </si>
  <si>
    <r>
      <t xml:space="preserve">補助上限
</t>
    </r>
    <r>
      <rPr>
        <sz val="9"/>
        <color theme="1"/>
        <rFont val="游ゴシック"/>
        <family val="3"/>
        <charset val="128"/>
        <scheme val="minor"/>
      </rPr>
      <t>(上限単価×検査回数)</t>
    </r>
    <rPh sb="0" eb="2">
      <t>ホジョ</t>
    </rPh>
    <rPh sb="2" eb="4">
      <t>ジョウゲン</t>
    </rPh>
    <phoneticPr fontId="2"/>
  </si>
  <si>
    <t>※３　検査実施場所が複数ある場合、店舗ごとに本書を作成してください。</t>
    <phoneticPr fontId="2"/>
  </si>
  <si>
    <t>※５　使用した検査キット名と購入数量・試薬を購入した日、金額（税込単価）等が分かる書類の写しを添付してください。</t>
    <phoneticPr fontId="2"/>
  </si>
  <si>
    <t>※４　同じキットでも単価が異なる場合は、単価ごとに記載してください。</t>
    <phoneticPr fontId="2"/>
  </si>
  <si>
    <t>　　（例）１セット30個入りの検査キットの場合　税込38,369円÷30テスト/セット＝1,278.966…（円）→1,278.96（円）</t>
    <rPh sb="21" eb="23">
      <t>バアイ</t>
    </rPh>
    <phoneticPr fontId="2"/>
  </si>
  <si>
    <t>実績報告書（検査等費用支援部分）</t>
    <phoneticPr fontId="2"/>
  </si>
  <si>
    <t>第２号様式の１（第４条関係）</t>
    <phoneticPr fontId="2"/>
  </si>
  <si>
    <r>
      <rPr>
        <b/>
        <sz val="12"/>
        <color theme="1"/>
        <rFont val="游ゴシック"/>
        <family val="3"/>
        <charset val="128"/>
        <scheme val="minor"/>
      </rPr>
      <t>補助合計額</t>
    </r>
    <r>
      <rPr>
        <sz val="12"/>
        <color theme="1"/>
        <rFont val="游ゴシック"/>
        <family val="3"/>
        <charset val="128"/>
        <scheme val="minor"/>
      </rPr>
      <t>（１）＋（２）＋（３）</t>
    </r>
    <rPh sb="0" eb="2">
      <t>ホジョ</t>
    </rPh>
    <rPh sb="2" eb="5">
      <t>ゴウケイガク</t>
    </rPh>
    <phoneticPr fontId="2"/>
  </si>
  <si>
    <t>●●●●●●●●●●</t>
  </si>
  <si>
    <t>●●●●●</t>
  </si>
  <si>
    <t>●●●●●</t>
    <phoneticPr fontId="2"/>
  </si>
  <si>
    <r>
      <t>※６　単価の算出方法　１セットの税込単価÷１セットの個数＝○○○．△△（円）　</t>
    </r>
    <r>
      <rPr>
        <b/>
        <u val="double"/>
        <sz val="11"/>
        <color rgb="FFFF0000"/>
        <rFont val="游ゴシック"/>
        <family val="3"/>
        <charset val="128"/>
        <scheme val="minor"/>
      </rPr>
      <t>※小数第２位まで記入（第３位以下は切捨て）</t>
    </r>
    <rPh sb="3" eb="5">
      <t>タンカ</t>
    </rPh>
    <phoneticPr fontId="2"/>
  </si>
  <si>
    <t>※７　キットの購入単価に差がある場合に、どのキットを使用したか把握できていない場合は、最も安い単価で記入してください。（購入金額を超える支払いはできないため）</t>
  </si>
  <si>
    <t>※７　キットの購入単価に差がある場合に、どのキットを使用したか把握できていない場合は、最も安い単価で記入してください。（購入金額を超える支払いはできないため）</t>
    <phoneticPr fontId="2"/>
  </si>
  <si>
    <t>１日当たりの総検査回数が50回以下の場合（算定シートa）</t>
    <rPh sb="21" eb="23">
      <t>サンテイ</t>
    </rPh>
    <phoneticPr fontId="2"/>
  </si>
  <si>
    <t xml:space="preserve">※２　１日当たりの総検査回数（１ヶ月当たりの総検査回数を当該月の営業日数で割った数値）が50回を超える場合は、専用の算定シートを送付しますので、ご連絡ください。
</t>
    <phoneticPr fontId="2"/>
  </si>
  <si>
    <t>●●</t>
    <phoneticPr fontId="2"/>
  </si>
  <si>
    <t>※９　申請額は少数点以下の端数を切捨てた金額となります。</t>
    <rPh sb="3" eb="5">
      <t>シンセイ</t>
    </rPh>
    <rPh sb="5" eb="6">
      <t>ガク</t>
    </rPh>
    <rPh sb="7" eb="9">
      <t>ショウスウ</t>
    </rPh>
    <rPh sb="9" eb="10">
      <t>テン</t>
    </rPh>
    <rPh sb="10" eb="12">
      <t>イカ</t>
    </rPh>
    <rPh sb="13" eb="15">
      <t>ハスウ</t>
    </rPh>
    <rPh sb="16" eb="18">
      <t>キリス</t>
    </rPh>
    <rPh sb="20" eb="22">
      <t>キンガク</t>
    </rPh>
    <phoneticPr fontId="7"/>
  </si>
  <si>
    <t>※８　週次報告書で報告している●月分の合計検査回数と一致した回数を入力してください。週次報告が誤っている場合は、別途修正した週次報告書を送付ください。</t>
    <rPh sb="19" eb="21">
      <t>ゴウケイ</t>
    </rPh>
    <rPh sb="42" eb="44">
      <t>シュウジ</t>
    </rPh>
    <rPh sb="44" eb="46">
      <t>ホウコク</t>
    </rPh>
    <rPh sb="47" eb="48">
      <t>アヤマ</t>
    </rPh>
    <rPh sb="52" eb="54">
      <t>バアイ</t>
    </rPh>
    <rPh sb="56" eb="58">
      <t>ベット</t>
    </rPh>
    <rPh sb="58" eb="60">
      <t>シュウセイ</t>
    </rPh>
    <rPh sb="62" eb="64">
      <t>シュウジ</t>
    </rPh>
    <rPh sb="64" eb="67">
      <t>ホウコクショ</t>
    </rPh>
    <rPh sb="68" eb="70">
      <t>ソウフ</t>
    </rPh>
    <phoneticPr fontId="7"/>
  </si>
  <si>
    <t>ワクチン検査パッケージ・対象者全員検査等定着促進事業</t>
    <rPh sb="4" eb="6">
      <t>ケンサ</t>
    </rPh>
    <rPh sb="12" eb="15">
      <t>タイショウシャ</t>
    </rPh>
    <rPh sb="15" eb="17">
      <t>ゼンイン</t>
    </rPh>
    <rPh sb="17" eb="19">
      <t>ケンサ</t>
    </rPh>
    <rPh sb="19" eb="20">
      <t>トウ</t>
    </rPh>
    <rPh sb="20" eb="22">
      <t>テイチャク</t>
    </rPh>
    <rPh sb="22" eb="24">
      <t>ソクシン</t>
    </rPh>
    <rPh sb="24" eb="26">
      <t>ジギョウ</t>
    </rPh>
    <phoneticPr fontId="2"/>
  </si>
  <si>
    <t>感染拡大傾向時の一般検査事業</t>
    <rPh sb="0" eb="2">
      <t>カンセン</t>
    </rPh>
    <rPh sb="2" eb="4">
      <t>カクダイ</t>
    </rPh>
    <rPh sb="4" eb="6">
      <t>ケイコウ</t>
    </rPh>
    <rPh sb="6" eb="7">
      <t>ジ</t>
    </rPh>
    <rPh sb="8" eb="10">
      <t>イッパン</t>
    </rPh>
    <rPh sb="10" eb="12">
      <t>ケンサ</t>
    </rPh>
    <rPh sb="12" eb="14">
      <t>ジギョウ</t>
    </rPh>
    <phoneticPr fontId="2"/>
  </si>
  <si>
    <t>事業名</t>
    <rPh sb="0" eb="2">
      <t>ジギョウ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</si>
</sst>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);[Red]\(#,##0.00\)"/>
    <numFmt numFmtId="177" formatCode="#,##0_);[Red]\(#,##0\)"/>
  </numFmts>
  <fonts count="16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1"/>
      <color rgb="FFFF0000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38" fontId="0" fillId="0" borderId="0" xfId="1" applyFont="1" applyAlignment="1"/>
    <xf numFmtId="38" fontId="0" fillId="0" borderId="1" xfId="1" applyFont="1" applyBorder="1" applyAlignment="1"/>
    <xf numFmtId="38" fontId="0" fillId="2" borderId="1" xfId="1" applyFont="1" applyFill="1" applyBorder="1" applyAlignment="1"/>
    <xf numFmtId="38" fontId="3" fillId="0" borderId="0" xfId="1" applyFont="1" applyAlignment="1"/>
    <xf numFmtId="38" fontId="0" fillId="0" borderId="0" xfId="1" quotePrefix="1" applyFont="1" applyAlignment="1"/>
    <xf numFmtId="38" fontId="4" fillId="0" borderId="0" xfId="1" applyFont="1" applyAlignment="1"/>
    <xf numFmtId="38" fontId="0" fillId="0" borderId="0" xfId="1" applyFont="1" applyFill="1" applyBorder="1" applyAlignment="1">
      <alignment vertical="top" wrapText="1"/>
    </xf>
    <xf numFmtId="38" fontId="0" fillId="0" borderId="0" xfId="1" applyFont="1" applyFill="1" applyBorder="1" applyAlignment="1">
      <alignment vertical="center" wrapText="1"/>
    </xf>
    <xf numFmtId="38" fontId="0" fillId="0" borderId="0" xfId="1" applyFont="1" applyBorder="1" applyAlignment="1"/>
    <xf numFmtId="38" fontId="3" fillId="0" borderId="1" xfId="1" applyFont="1" applyBorder="1" applyAlignment="1"/>
    <xf numFmtId="38" fontId="0" fillId="0" borderId="0" xfId="1" applyFont="1" applyFill="1" applyAlignment="1"/>
    <xf numFmtId="38" fontId="0" fillId="0" borderId="0" xfId="1" applyFont="1" applyAlignment="1">
      <alignment vertical="top" wrapText="1"/>
    </xf>
    <xf numFmtId="38" fontId="4" fillId="0" borderId="0" xfId="1" quotePrefix="1" applyFont="1" applyAlignment="1"/>
    <xf numFmtId="40" fontId="0" fillId="2" borderId="1" xfId="1" applyNumberFormat="1" applyFont="1" applyFill="1" applyBorder="1" applyAlignment="1"/>
    <xf numFmtId="40" fontId="0" fillId="0" borderId="1" xfId="1" applyNumberFormat="1" applyFont="1" applyBorder="1" applyAlignment="1"/>
    <xf numFmtId="40" fontId="0" fillId="0" borderId="2" xfId="1" applyNumberFormat="1" applyFont="1" applyBorder="1" applyAlignment="1"/>
    <xf numFmtId="40" fontId="0" fillId="0" borderId="1" xfId="1" applyNumberFormat="1" applyFont="1" applyFill="1" applyBorder="1" applyAlignment="1"/>
    <xf numFmtId="40" fontId="0" fillId="0" borderId="2" xfId="1" applyNumberFormat="1" applyFont="1" applyFill="1" applyBorder="1" applyAlignment="1"/>
    <xf numFmtId="38" fontId="0" fillId="0" borderId="1" xfId="1" applyFont="1" applyBorder="1" applyAlignment="1">
      <alignment horizontal="center"/>
    </xf>
    <xf numFmtId="40" fontId="0" fillId="0" borderId="5" xfId="1" applyNumberFormat="1" applyFont="1" applyBorder="1" applyAlignment="1"/>
    <xf numFmtId="40" fontId="0" fillId="0" borderId="0" xfId="1" applyNumberFormat="1" applyFont="1" applyFill="1" applyAlignment="1"/>
    <xf numFmtId="38" fontId="0" fillId="0" borderId="0" xfId="1" applyFont="1" applyAlignment="1">
      <alignment horizontal="center"/>
    </xf>
    <xf numFmtId="40" fontId="0" fillId="0" borderId="0" xfId="1" applyNumberFormat="1" applyFont="1" applyAlignment="1"/>
    <xf numFmtId="38" fontId="4" fillId="0" borderId="0" xfId="1" applyFont="1" applyAlignment="1">
      <alignment horizontal="center"/>
    </xf>
    <xf numFmtId="40" fontId="0" fillId="0" borderId="0" xfId="1" applyNumberFormat="1" applyFont="1" applyFill="1" applyBorder="1" applyAlignment="1"/>
    <xf numFmtId="38" fontId="0" fillId="0" borderId="1" xfId="1" applyNumberFormat="1" applyFont="1" applyBorder="1" applyAlignment="1"/>
    <xf numFmtId="38" fontId="0" fillId="0" borderId="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0" fillId="2" borderId="1" xfId="1" applyFont="1" applyFill="1" applyBorder="1" applyAlignment="1">
      <alignment horizontal="center"/>
    </xf>
    <xf numFmtId="38" fontId="0" fillId="0" borderId="1" xfId="1" applyFont="1" applyBorder="1" applyAlignment="1">
      <alignment horizontal="center" vertical="center" wrapText="1"/>
    </xf>
    <xf numFmtId="0" fontId="6" fillId="0" borderId="0" xfId="2" applyFont="1"/>
    <xf numFmtId="0" fontId="3" fillId="0" borderId="0" xfId="2" applyFont="1"/>
    <xf numFmtId="4" fontId="3" fillId="0" borderId="0" xfId="2" applyNumberFormat="1" applyFont="1" applyAlignment="1">
      <alignment shrinkToFit="1"/>
    </xf>
    <xf numFmtId="176" fontId="3" fillId="0" borderId="0" xfId="2" applyNumberFormat="1" applyFont="1" applyAlignment="1">
      <alignment shrinkToFit="1"/>
    </xf>
    <xf numFmtId="177" fontId="3" fillId="0" borderId="0" xfId="2" applyNumberFormat="1" applyFont="1" applyAlignment="1">
      <alignment shrinkToFit="1"/>
    </xf>
    <xf numFmtId="177" fontId="3" fillId="0" borderId="0" xfId="3" applyNumberFormat="1" applyFont="1" applyAlignment="1">
      <alignment shrinkToFit="1"/>
    </xf>
    <xf numFmtId="4" fontId="3" fillId="0" borderId="0" xfId="3" applyNumberFormat="1" applyFont="1" applyAlignment="1">
      <alignment shrinkToFit="1"/>
    </xf>
    <xf numFmtId="176" fontId="3" fillId="0" borderId="0" xfId="2" applyNumberFormat="1" applyFont="1"/>
    <xf numFmtId="0" fontId="3" fillId="0" borderId="0" xfId="2" applyFont="1" applyFill="1"/>
    <xf numFmtId="4" fontId="3" fillId="0" borderId="0" xfId="2" applyNumberFormat="1" applyFont="1" applyFill="1" applyAlignment="1">
      <alignment shrinkToFit="1"/>
    </xf>
    <xf numFmtId="177" fontId="3" fillId="0" borderId="0" xfId="2" applyNumberFormat="1" applyFont="1" applyFill="1" applyAlignment="1">
      <alignment shrinkToFit="1"/>
    </xf>
    <xf numFmtId="177" fontId="3" fillId="0" borderId="0" xfId="3" applyNumberFormat="1" applyFont="1" applyFill="1" applyAlignment="1">
      <alignment shrinkToFit="1"/>
    </xf>
    <xf numFmtId="4" fontId="3" fillId="0" borderId="0" xfId="3" applyNumberFormat="1" applyFont="1" applyFill="1" applyAlignment="1">
      <alignment shrinkToFit="1"/>
    </xf>
    <xf numFmtId="0" fontId="6" fillId="0" borderId="0" xfId="2" applyFont="1" applyFill="1"/>
    <xf numFmtId="0" fontId="3" fillId="0" borderId="0" xfId="2" applyFont="1" applyFill="1" applyAlignment="1"/>
    <xf numFmtId="176" fontId="3" fillId="0" borderId="0" xfId="2" applyNumberFormat="1" applyFont="1" applyFill="1"/>
    <xf numFmtId="0" fontId="6" fillId="0" borderId="0" xfId="2" applyFont="1" applyFill="1" applyAlignment="1"/>
    <xf numFmtId="176" fontId="6" fillId="0" borderId="0" xfId="2" applyNumberFormat="1" applyFont="1" applyFill="1" applyAlignment="1"/>
    <xf numFmtId="0" fontId="6" fillId="0" borderId="0" xfId="2" applyFont="1" applyAlignment="1">
      <alignment horizontal="left" vertical="top"/>
    </xf>
    <xf numFmtId="0" fontId="6" fillId="0" borderId="0" xfId="2" applyFont="1" applyAlignment="1">
      <alignment vertical="top" wrapText="1"/>
    </xf>
    <xf numFmtId="0" fontId="6" fillId="0" borderId="0" xfId="2" applyFont="1" applyAlignment="1">
      <alignment wrapText="1"/>
    </xf>
    <xf numFmtId="0" fontId="6" fillId="0" borderId="0" xfId="2" applyFont="1" applyAlignment="1"/>
    <xf numFmtId="38" fontId="12" fillId="0" borderId="0" xfId="1" applyFont="1" applyAlignment="1"/>
    <xf numFmtId="38" fontId="10" fillId="0" borderId="0" xfId="1" applyFont="1" applyAlignment="1"/>
    <xf numFmtId="38" fontId="11" fillId="0" borderId="0" xfId="1" applyFont="1" applyAlignment="1"/>
    <xf numFmtId="38" fontId="13" fillId="0" borderId="0" xfId="1" applyFont="1" applyAlignment="1"/>
    <xf numFmtId="38" fontId="0" fillId="2" borderId="1" xfId="1" applyFont="1" applyFill="1" applyBorder="1" applyAlignment="1">
      <alignment horizontal="right"/>
    </xf>
    <xf numFmtId="38" fontId="4" fillId="0" borderId="13" xfId="1" applyFont="1" applyFill="1" applyBorder="1" applyAlignment="1"/>
    <xf numFmtId="38" fontId="0" fillId="0" borderId="0" xfId="1" applyFont="1" applyFill="1" applyBorder="1" applyAlignment="1">
      <alignment horizontal="left" vertical="top" wrapText="1"/>
    </xf>
    <xf numFmtId="38" fontId="0" fillId="0" borderId="3" xfId="1" applyFont="1" applyBorder="1" applyAlignment="1">
      <alignment horizontal="center"/>
    </xf>
    <xf numFmtId="38" fontId="0" fillId="0" borderId="4" xfId="1" applyFont="1" applyBorder="1" applyAlignment="1">
      <alignment horizontal="center"/>
    </xf>
    <xf numFmtId="38" fontId="0" fillId="0" borderId="0" xfId="1" applyFont="1" applyAlignment="1">
      <alignment horizontal="left" vertical="top" wrapText="1"/>
    </xf>
    <xf numFmtId="38" fontId="0" fillId="2" borderId="3" xfId="1" applyFont="1" applyFill="1" applyBorder="1" applyAlignment="1">
      <alignment horizontal="left"/>
    </xf>
    <xf numFmtId="38" fontId="0" fillId="2" borderId="6" xfId="1" applyFont="1" applyFill="1" applyBorder="1" applyAlignment="1">
      <alignment horizontal="left"/>
    </xf>
    <xf numFmtId="38" fontId="0" fillId="2" borderId="4" xfId="1" applyFont="1" applyFill="1" applyBorder="1" applyAlignment="1">
      <alignment horizontal="left"/>
    </xf>
    <xf numFmtId="38" fontId="0" fillId="0" borderId="6" xfId="1" applyFont="1" applyBorder="1" applyAlignment="1">
      <alignment horizontal="center"/>
    </xf>
    <xf numFmtId="38" fontId="14" fillId="2" borderId="8" xfId="1" applyFont="1" applyFill="1" applyBorder="1" applyAlignment="1">
      <alignment horizontal="left"/>
    </xf>
    <xf numFmtId="38" fontId="14" fillId="2" borderId="7" xfId="1" applyFont="1" applyFill="1" applyBorder="1" applyAlignment="1">
      <alignment horizontal="left"/>
    </xf>
    <xf numFmtId="38" fontId="14" fillId="2" borderId="9" xfId="1" applyFont="1" applyFill="1" applyBorder="1" applyAlignment="1">
      <alignment horizontal="left"/>
    </xf>
    <xf numFmtId="38" fontId="14" fillId="2" borderId="10" xfId="1" applyFont="1" applyFill="1" applyBorder="1" applyAlignment="1">
      <alignment horizontal="left"/>
    </xf>
    <xf numFmtId="38" fontId="14" fillId="2" borderId="11" xfId="1" applyFont="1" applyFill="1" applyBorder="1" applyAlignment="1">
      <alignment horizontal="left"/>
    </xf>
    <xf numFmtId="38" fontId="14" fillId="2" borderId="12" xfId="1" applyFont="1" applyFill="1" applyBorder="1" applyAlignment="1">
      <alignment horizontal="left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6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857250</xdr:colOff>
      <xdr:row>41</xdr:row>
      <xdr:rowOff>693964</xdr:rowOff>
    </xdr:from>
    <xdr:ext cx="184731" cy="311496"/>
    <xdr:sp macro="" textlink="">
      <xdr:nvSpPr>
        <xdr:cNvPr id="17" name="テキスト ボックス 16"/>
        <xdr:cNvSpPr txBox="1"/>
      </xdr:nvSpPr>
      <xdr:spPr>
        <a:xfrm>
          <a:off x="12630150" y="11495314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400"/>
        </a:p>
      </xdr:txBody>
    </xdr:sp>
    <xdr:clientData/>
  </xdr:oneCellAnchor>
  <xdr:twoCellAnchor>
    <xdr:from>
      <xdr:col>0</xdr:col>
      <xdr:colOff>562428</xdr:colOff>
      <xdr:row>0</xdr:row>
      <xdr:rowOff>0</xdr:rowOff>
    </xdr:from>
    <xdr:to>
      <xdr:col>10</xdr:col>
      <xdr:colOff>2703285</xdr:colOff>
      <xdr:row>0</xdr:row>
      <xdr:rowOff>689429</xdr:rowOff>
    </xdr:to>
    <xdr:sp macro="" textlink="">
      <xdr:nvSpPr>
        <xdr:cNvPr id="9" name="四角形吹き出し 8"/>
        <xdr:cNvSpPr/>
      </xdr:nvSpPr>
      <xdr:spPr>
        <a:xfrm>
          <a:off x="562428" y="0"/>
          <a:ext cx="13979071" cy="689429"/>
        </a:xfrm>
        <a:prstGeom prst="wedgeRectCallout">
          <a:avLst>
            <a:gd name="adj1" fmla="val -33582"/>
            <a:gd name="adj2" fmla="val 76495"/>
          </a:avLst>
        </a:prstGeom>
        <a:solidFill>
          <a:srgbClr val="FFFF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・黄色の着色箇所のみ入力してください（その他の箇所は自動入力されます）。列の削除、追加、結合は決してしないでください。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・１日当たりの総検査回数（１ヶ月当たりの総検査回数を当該月の営業日数で割った数値）が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50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回を超える場合は、専用の算定シートを送付しますので、ご連絡ください。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857250</xdr:colOff>
      <xdr:row>41</xdr:row>
      <xdr:rowOff>693964</xdr:rowOff>
    </xdr:from>
    <xdr:ext cx="184731" cy="311496"/>
    <xdr:sp macro="" textlink="">
      <xdr:nvSpPr>
        <xdr:cNvPr id="3" name="テキスト ボックス 2"/>
        <xdr:cNvSpPr txBox="1"/>
      </xdr:nvSpPr>
      <xdr:spPr>
        <a:xfrm>
          <a:off x="18014950" y="10739664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400"/>
        </a:p>
      </xdr:txBody>
    </xdr:sp>
    <xdr:clientData/>
  </xdr:oneCellAnchor>
  <xdr:twoCellAnchor>
    <xdr:from>
      <xdr:col>0</xdr:col>
      <xdr:colOff>580570</xdr:colOff>
      <xdr:row>0</xdr:row>
      <xdr:rowOff>0</xdr:rowOff>
    </xdr:from>
    <xdr:to>
      <xdr:col>10</xdr:col>
      <xdr:colOff>2739571</xdr:colOff>
      <xdr:row>0</xdr:row>
      <xdr:rowOff>689429</xdr:rowOff>
    </xdr:to>
    <xdr:sp macro="" textlink="">
      <xdr:nvSpPr>
        <xdr:cNvPr id="15" name="四角形吹き出し 14"/>
        <xdr:cNvSpPr/>
      </xdr:nvSpPr>
      <xdr:spPr>
        <a:xfrm>
          <a:off x="580570" y="0"/>
          <a:ext cx="13997215" cy="689429"/>
        </a:xfrm>
        <a:prstGeom prst="wedgeRectCallout">
          <a:avLst>
            <a:gd name="adj1" fmla="val -33582"/>
            <a:gd name="adj2" fmla="val 76495"/>
          </a:avLst>
        </a:prstGeom>
        <a:solidFill>
          <a:srgbClr val="FFFF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・黄色の着色箇所のみ入力してください（その他の箇所は自動入力されます）。列の削除、追加、結合は決してしないでください。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・１日当たりの総検査回数（１ヶ月当たりの総検査回数を当該月の営業日数で割った数値）が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50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回を超える場合は、専用の算定シートを送付しますので、ご連絡ください。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47"/>
  <sheetViews>
    <sheetView tabSelected="1" view="pageBreakPreview" zoomScale="70" zoomScaleNormal="100" zoomScaleSheetLayoutView="70" workbookViewId="0">
      <selection activeCell="A4" sqref="A4"/>
    </sheetView>
  </sheetViews>
  <sheetFormatPr defaultColWidth="9" defaultRowHeight="18"/>
  <cols>
    <col min="1" max="1" width="7.58203125" style="1" customWidth="1"/>
    <col min="2" max="2" width="25.58203125" style="1" customWidth="1"/>
    <col min="3" max="3" width="20.58203125" style="1" customWidth="1"/>
    <col min="4" max="4" width="15.08203125" style="1" customWidth="1"/>
    <col min="5" max="7" width="11.58203125" style="1" customWidth="1"/>
    <col min="8" max="9" width="17.25" style="1" customWidth="1"/>
    <col min="10" max="10" width="17.25" style="1" bestFit="1" customWidth="1"/>
    <col min="11" max="11" width="45.58203125" style="1" customWidth="1"/>
    <col min="12" max="13" width="9" style="1" customWidth="1"/>
    <col min="14" max="14" width="9.75" style="1" bestFit="1" customWidth="1"/>
    <col min="15" max="15" width="14.33203125" style="1" bestFit="1" customWidth="1"/>
    <col min="16" max="16" width="16.4140625" style="1" bestFit="1" customWidth="1"/>
    <col min="17" max="16384" width="9" style="1"/>
  </cols>
  <sheetData>
    <row r="1" spans="1:18" ht="70" customHeight="1"/>
    <row r="2" spans="1:18" ht="18" customHeight="1">
      <c r="A2" s="1" t="s">
        <v>43</v>
      </c>
      <c r="C2" s="53"/>
      <c r="J2" s="60" t="s">
        <v>51</v>
      </c>
      <c r="K2" s="61"/>
    </row>
    <row r="3" spans="1:18" ht="22.5">
      <c r="A3" s="53"/>
      <c r="B3" s="55"/>
      <c r="C3" s="55" t="s">
        <v>42</v>
      </c>
    </row>
    <row r="4" spans="1:18" ht="10" customHeight="1"/>
    <row r="5" spans="1:18">
      <c r="B5" s="57"/>
      <c r="C5" s="10" t="s">
        <v>14</v>
      </c>
      <c r="E5" s="19" t="s">
        <v>15</v>
      </c>
      <c r="F5" s="63"/>
      <c r="G5" s="64"/>
      <c r="H5" s="64"/>
      <c r="I5" s="65"/>
      <c r="N5" s="1" t="s">
        <v>21</v>
      </c>
      <c r="O5" s="1" t="s">
        <v>16</v>
      </c>
      <c r="P5" s="1" t="s">
        <v>17</v>
      </c>
    </row>
    <row r="6" spans="1:18" s="11" customFormat="1">
      <c r="K6" s="1"/>
      <c r="N6" s="1" t="s">
        <v>22</v>
      </c>
      <c r="O6" s="1" t="s">
        <v>31</v>
      </c>
      <c r="P6" s="1" t="s">
        <v>18</v>
      </c>
      <c r="Q6" s="1"/>
      <c r="R6" s="1"/>
    </row>
    <row r="7" spans="1:18" s="11" customFormat="1">
      <c r="B7" s="58" t="s">
        <v>58</v>
      </c>
      <c r="K7" s="1"/>
      <c r="N7" s="1"/>
      <c r="O7" s="1"/>
      <c r="P7" s="1"/>
      <c r="Q7" s="1"/>
      <c r="R7" s="1"/>
    </row>
    <row r="8" spans="1:18" s="11" customFormat="1" ht="18" customHeight="1">
      <c r="B8" s="67" t="s">
        <v>56</v>
      </c>
      <c r="C8" s="68"/>
      <c r="D8" s="68"/>
      <c r="E8" s="68"/>
      <c r="F8" s="69"/>
      <c r="K8" s="1"/>
      <c r="N8" s="1"/>
      <c r="O8" s="1"/>
      <c r="P8" s="1"/>
      <c r="Q8" s="1"/>
      <c r="R8" s="1"/>
    </row>
    <row r="9" spans="1:18" s="11" customFormat="1">
      <c r="B9" s="70"/>
      <c r="C9" s="71"/>
      <c r="D9" s="71"/>
      <c r="E9" s="71"/>
      <c r="F9" s="72"/>
      <c r="K9" s="1"/>
      <c r="N9" s="1"/>
      <c r="O9" s="1"/>
      <c r="P9" s="1"/>
      <c r="Q9" s="1"/>
      <c r="R9" s="1"/>
    </row>
    <row r="10" spans="1:18" s="11" customFormat="1">
      <c r="K10" s="1"/>
      <c r="N10" s="1"/>
      <c r="O10" s="1"/>
      <c r="P10" s="1"/>
      <c r="Q10" s="1"/>
      <c r="R10" s="1"/>
    </row>
    <row r="11" spans="1:18" ht="20">
      <c r="B11" s="56" t="s">
        <v>35</v>
      </c>
      <c r="O11" s="1" t="s">
        <v>19</v>
      </c>
      <c r="P11" s="1" t="s">
        <v>32</v>
      </c>
    </row>
    <row r="12" spans="1:18" ht="33">
      <c r="B12" s="27" t="s">
        <v>0</v>
      </c>
      <c r="C12" s="27" t="s">
        <v>12</v>
      </c>
      <c r="D12" s="27" t="s">
        <v>13</v>
      </c>
      <c r="E12" s="28" t="s">
        <v>20</v>
      </c>
      <c r="F12" s="27" t="s">
        <v>1</v>
      </c>
      <c r="G12" s="27" t="s">
        <v>26</v>
      </c>
      <c r="H12" s="27" t="s">
        <v>33</v>
      </c>
      <c r="I12" s="27" t="s">
        <v>2</v>
      </c>
      <c r="J12" s="30" t="s">
        <v>37</v>
      </c>
      <c r="P12" s="1" t="s">
        <v>19</v>
      </c>
    </row>
    <row r="13" spans="1:18">
      <c r="B13" s="3"/>
      <c r="C13" s="3"/>
      <c r="D13" s="3"/>
      <c r="E13" s="29"/>
      <c r="F13" s="14"/>
      <c r="G13" s="17">
        <f t="shared" ref="G13:G17" si="0">IF(D13="",0,IF(AND(D13=$O$5,E13=$N$5),8500,7000))</f>
        <v>0</v>
      </c>
      <c r="H13" s="3"/>
      <c r="I13" s="15">
        <f t="shared" ref="I13:I17" si="1">F13*H13</f>
        <v>0</v>
      </c>
      <c r="J13" s="15">
        <f>G13*H13</f>
        <v>0</v>
      </c>
    </row>
    <row r="14" spans="1:18">
      <c r="B14" s="3"/>
      <c r="C14" s="3"/>
      <c r="D14" s="3"/>
      <c r="E14" s="29"/>
      <c r="F14" s="14"/>
      <c r="G14" s="17">
        <f t="shared" si="0"/>
        <v>0</v>
      </c>
      <c r="H14" s="3"/>
      <c r="I14" s="15">
        <f t="shared" si="1"/>
        <v>0</v>
      </c>
      <c r="J14" s="15">
        <f t="shared" ref="J14:J17" si="2">G14*H14</f>
        <v>0</v>
      </c>
      <c r="N14" s="1" t="s">
        <v>56</v>
      </c>
    </row>
    <row r="15" spans="1:18">
      <c r="B15" s="3"/>
      <c r="C15" s="3"/>
      <c r="D15" s="3"/>
      <c r="E15" s="29"/>
      <c r="F15" s="14"/>
      <c r="G15" s="17">
        <f t="shared" si="0"/>
        <v>0</v>
      </c>
      <c r="H15" s="3"/>
      <c r="I15" s="15">
        <f t="shared" si="1"/>
        <v>0</v>
      </c>
      <c r="J15" s="15">
        <f t="shared" si="2"/>
        <v>0</v>
      </c>
      <c r="N15" s="1" t="s">
        <v>57</v>
      </c>
    </row>
    <row r="16" spans="1:18">
      <c r="B16" s="3"/>
      <c r="C16" s="3"/>
      <c r="D16" s="3"/>
      <c r="E16" s="29"/>
      <c r="F16" s="14"/>
      <c r="G16" s="17">
        <f t="shared" si="0"/>
        <v>0</v>
      </c>
      <c r="H16" s="3"/>
      <c r="I16" s="15">
        <f t="shared" si="1"/>
        <v>0</v>
      </c>
      <c r="J16" s="15">
        <f t="shared" si="2"/>
        <v>0</v>
      </c>
    </row>
    <row r="17" spans="2:18">
      <c r="B17" s="3"/>
      <c r="C17" s="3"/>
      <c r="D17" s="3"/>
      <c r="E17" s="29"/>
      <c r="F17" s="14"/>
      <c r="G17" s="17">
        <f t="shared" si="0"/>
        <v>0</v>
      </c>
      <c r="H17" s="3"/>
      <c r="I17" s="15">
        <f t="shared" si="1"/>
        <v>0</v>
      </c>
      <c r="J17" s="15">
        <f t="shared" si="2"/>
        <v>0</v>
      </c>
    </row>
    <row r="18" spans="2:18">
      <c r="B18" s="60" t="s">
        <v>11</v>
      </c>
      <c r="C18" s="66"/>
      <c r="D18" s="66"/>
      <c r="E18" s="66"/>
      <c r="F18" s="66"/>
      <c r="G18" s="61"/>
      <c r="H18" s="2">
        <f>SUM(H13:H17)</f>
        <v>0</v>
      </c>
      <c r="I18" s="15">
        <f>SUM(I13:I17)</f>
        <v>0</v>
      </c>
      <c r="J18" s="15">
        <f>SUM(J13:J17)</f>
        <v>0</v>
      </c>
    </row>
    <row r="19" spans="2:18">
      <c r="I19" s="24" t="s">
        <v>5</v>
      </c>
      <c r="J19" s="24" t="s">
        <v>3</v>
      </c>
    </row>
    <row r="20" spans="2:18" ht="18.5" thickBot="1">
      <c r="B20" s="1" t="s">
        <v>4</v>
      </c>
      <c r="E20" s="13"/>
      <c r="J20" s="22"/>
    </row>
    <row r="21" spans="2:18" ht="18.5" thickBot="1">
      <c r="B21" s="16">
        <f>MIN(I18,J18)</f>
        <v>0</v>
      </c>
      <c r="C21" s="13" t="s">
        <v>8</v>
      </c>
    </row>
    <row r="22" spans="2:18" ht="51" customHeight="1">
      <c r="B22" s="62" t="s">
        <v>36</v>
      </c>
      <c r="C22" s="62"/>
      <c r="D22" s="62"/>
      <c r="E22" s="62"/>
      <c r="F22" s="62"/>
      <c r="G22" s="62"/>
      <c r="H22" s="13"/>
      <c r="I22" s="5"/>
    </row>
    <row r="23" spans="2:18" ht="21" customHeight="1">
      <c r="B23" s="8"/>
      <c r="C23" s="8"/>
      <c r="D23" s="8"/>
      <c r="E23" s="8"/>
      <c r="F23" s="8"/>
      <c r="G23" s="8"/>
    </row>
    <row r="24" spans="2:18" ht="20">
      <c r="B24" s="56" t="s">
        <v>24</v>
      </c>
      <c r="C24" s="6"/>
      <c r="D24" s="6"/>
    </row>
    <row r="25" spans="2:18" ht="33">
      <c r="B25" s="27" t="s">
        <v>0</v>
      </c>
      <c r="C25" s="27" t="s">
        <v>12</v>
      </c>
      <c r="D25" s="27" t="s">
        <v>13</v>
      </c>
      <c r="E25" s="27" t="s">
        <v>1</v>
      </c>
      <c r="F25" s="27" t="s">
        <v>26</v>
      </c>
      <c r="G25" s="27" t="s">
        <v>33</v>
      </c>
      <c r="H25" s="27" t="s">
        <v>2</v>
      </c>
      <c r="I25" s="30" t="s">
        <v>37</v>
      </c>
    </row>
    <row r="26" spans="2:18">
      <c r="B26" s="3"/>
      <c r="C26" s="3"/>
      <c r="D26" s="3"/>
      <c r="E26" s="14"/>
      <c r="F26" s="17">
        <f>IF(D26="",0,IF(D26=$P$12,1500,IF(D26=$P$11,1500,IF(D26=$P$6,3000,3500))))</f>
        <v>0</v>
      </c>
      <c r="G26" s="3"/>
      <c r="H26" s="15">
        <f t="shared" ref="H26:H30" si="3">E26*G26</f>
        <v>0</v>
      </c>
      <c r="I26" s="15">
        <f>F26*G26</f>
        <v>0</v>
      </c>
      <c r="N26" s="12"/>
      <c r="O26" s="12"/>
      <c r="P26" s="12"/>
      <c r="Q26" s="12"/>
      <c r="R26" s="12"/>
    </row>
    <row r="27" spans="2:18" ht="20.25" customHeight="1">
      <c r="B27" s="3"/>
      <c r="C27" s="3"/>
      <c r="D27" s="3"/>
      <c r="E27" s="14"/>
      <c r="F27" s="17">
        <f t="shared" ref="F27:F30" si="4">IF(D27="",0,IF(D27=$P$12,1500,IF(D27=$P$11,1500,IF(D27=$P$6,3000,3500))))</f>
        <v>0</v>
      </c>
      <c r="G27" s="3"/>
      <c r="H27" s="15">
        <f t="shared" si="3"/>
        <v>0</v>
      </c>
      <c r="I27" s="15">
        <f t="shared" ref="I27:I30" si="5">F27*G27</f>
        <v>0</v>
      </c>
    </row>
    <row r="28" spans="2:18">
      <c r="B28" s="3"/>
      <c r="C28" s="3"/>
      <c r="D28" s="3"/>
      <c r="E28" s="14"/>
      <c r="F28" s="17">
        <f t="shared" si="4"/>
        <v>0</v>
      </c>
      <c r="G28" s="3"/>
      <c r="H28" s="15">
        <f t="shared" si="3"/>
        <v>0</v>
      </c>
      <c r="I28" s="15">
        <f t="shared" si="5"/>
        <v>0</v>
      </c>
    </row>
    <row r="29" spans="2:18">
      <c r="B29" s="3"/>
      <c r="C29" s="3"/>
      <c r="D29" s="3"/>
      <c r="E29" s="14"/>
      <c r="F29" s="17">
        <f t="shared" si="4"/>
        <v>0</v>
      </c>
      <c r="G29" s="3"/>
      <c r="H29" s="15">
        <f t="shared" si="3"/>
        <v>0</v>
      </c>
      <c r="I29" s="15">
        <f t="shared" si="5"/>
        <v>0</v>
      </c>
    </row>
    <row r="30" spans="2:18">
      <c r="B30" s="3"/>
      <c r="C30" s="3"/>
      <c r="D30" s="3"/>
      <c r="E30" s="14"/>
      <c r="F30" s="17">
        <f t="shared" si="4"/>
        <v>0</v>
      </c>
      <c r="G30" s="3"/>
      <c r="H30" s="15">
        <f t="shared" si="3"/>
        <v>0</v>
      </c>
      <c r="I30" s="15">
        <f t="shared" si="5"/>
        <v>0</v>
      </c>
    </row>
    <row r="31" spans="2:18">
      <c r="B31" s="60" t="s">
        <v>11</v>
      </c>
      <c r="C31" s="66"/>
      <c r="D31" s="66"/>
      <c r="E31" s="66"/>
      <c r="F31" s="61"/>
      <c r="G31" s="26">
        <f>SUM(G26:G30)</f>
        <v>0</v>
      </c>
      <c r="H31" s="15">
        <f>SUM(H26:H30)</f>
        <v>0</v>
      </c>
      <c r="I31" s="15">
        <f>SUM(I26:I30)</f>
        <v>0</v>
      </c>
    </row>
    <row r="32" spans="2:18">
      <c r="H32" s="24" t="s">
        <v>30</v>
      </c>
      <c r="I32" s="24" t="s">
        <v>27</v>
      </c>
    </row>
    <row r="33" spans="2:29" ht="18.5" thickBot="1">
      <c r="B33" s="1" t="s">
        <v>6</v>
      </c>
    </row>
    <row r="34" spans="2:29" ht="18.5" thickBot="1">
      <c r="B34" s="16">
        <f>MIN(H31,I31)</f>
        <v>0</v>
      </c>
      <c r="C34" s="13" t="s">
        <v>7</v>
      </c>
    </row>
    <row r="35" spans="2:29" ht="51" customHeight="1">
      <c r="B35" s="59" t="s">
        <v>28</v>
      </c>
      <c r="C35" s="59"/>
      <c r="D35" s="59"/>
      <c r="E35" s="59"/>
      <c r="F35" s="7"/>
      <c r="G35" s="7"/>
    </row>
    <row r="36" spans="2:29">
      <c r="B36" s="7"/>
      <c r="C36" s="7"/>
      <c r="D36" s="31" t="s">
        <v>34</v>
      </c>
      <c r="E36" s="32"/>
      <c r="F36" s="32"/>
      <c r="G36" s="33"/>
      <c r="H36" s="32"/>
      <c r="I36" s="34"/>
      <c r="J36" s="32"/>
      <c r="K36" s="32"/>
      <c r="L36" s="5"/>
      <c r="M36" s="5"/>
      <c r="N36" s="5"/>
      <c r="O36" s="5"/>
      <c r="P36" s="5"/>
      <c r="Q36" s="5"/>
    </row>
    <row r="37" spans="2:29" ht="20">
      <c r="B37" s="56" t="s">
        <v>9</v>
      </c>
      <c r="C37" s="6"/>
      <c r="D37" s="52" t="s">
        <v>52</v>
      </c>
      <c r="E37" s="32"/>
      <c r="F37" s="35"/>
      <c r="G37" s="35"/>
      <c r="H37" s="35"/>
      <c r="I37" s="38"/>
      <c r="J37" s="35"/>
      <c r="K37" s="35"/>
      <c r="L37" s="33"/>
      <c r="M37" s="33"/>
      <c r="N37" s="32"/>
      <c r="O37" s="33"/>
      <c r="P37" s="32"/>
      <c r="Q37" s="32"/>
      <c r="R37" s="32"/>
      <c r="S37" s="33"/>
      <c r="T37" s="32"/>
      <c r="U37" s="35"/>
      <c r="V37" s="32"/>
      <c r="W37" s="32"/>
      <c r="X37" s="33"/>
      <c r="Y37" s="32"/>
      <c r="Z37" s="33"/>
      <c r="AA37" s="35"/>
      <c r="AB37" s="36"/>
      <c r="AC37" s="37"/>
    </row>
    <row r="38" spans="2:29" ht="18.5" thickBot="1">
      <c r="B38" s="1" t="s">
        <v>29</v>
      </c>
      <c r="D38" s="31" t="s">
        <v>38</v>
      </c>
      <c r="E38" s="45"/>
      <c r="F38" s="41"/>
      <c r="G38" s="41"/>
      <c r="H38" s="41"/>
      <c r="I38" s="46"/>
      <c r="J38" s="41"/>
      <c r="K38" s="41"/>
      <c r="L38" s="32"/>
      <c r="M38" s="32"/>
      <c r="N38" s="35"/>
      <c r="O38" s="35"/>
      <c r="P38" s="35"/>
      <c r="Q38" s="39"/>
      <c r="R38" s="39"/>
      <c r="S38" s="40"/>
      <c r="T38" s="39"/>
      <c r="U38" s="41"/>
      <c r="V38" s="39"/>
      <c r="W38" s="39"/>
      <c r="X38" s="40"/>
      <c r="Y38" s="39"/>
      <c r="Z38" s="40"/>
      <c r="AA38" s="41"/>
      <c r="AB38" s="42"/>
      <c r="AC38" s="43"/>
    </row>
    <row r="39" spans="2:29" ht="18.5" thickBot="1">
      <c r="B39" s="18">
        <f>2500*(H18+G31)</f>
        <v>0</v>
      </c>
      <c r="C39" s="13" t="s">
        <v>10</v>
      </c>
      <c r="D39" s="44" t="s">
        <v>40</v>
      </c>
      <c r="E39" s="51"/>
      <c r="F39" s="51"/>
      <c r="G39" s="51"/>
      <c r="H39" s="51"/>
      <c r="I39" s="51"/>
      <c r="J39" s="51"/>
      <c r="K39" s="51"/>
      <c r="L39" s="39"/>
      <c r="M39" s="39"/>
      <c r="N39" s="41"/>
      <c r="O39" s="41"/>
      <c r="P39" s="41"/>
      <c r="Q39" s="39"/>
      <c r="R39" s="39"/>
      <c r="S39" s="40"/>
      <c r="T39" s="39"/>
      <c r="U39" s="41"/>
      <c r="V39" s="39"/>
      <c r="W39" s="39"/>
      <c r="X39" s="40"/>
      <c r="Y39" s="39"/>
      <c r="Z39" s="40"/>
      <c r="AA39" s="41"/>
      <c r="AB39" s="42"/>
      <c r="AC39" s="43"/>
    </row>
    <row r="40" spans="2:29">
      <c r="B40" s="25"/>
      <c r="C40" s="13"/>
      <c r="D40" s="44" t="s">
        <v>39</v>
      </c>
      <c r="E40" s="50"/>
      <c r="F40" s="50"/>
      <c r="G40" s="50"/>
      <c r="H40" s="50"/>
      <c r="I40" s="50"/>
      <c r="J40" s="50"/>
      <c r="K40" s="50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</row>
    <row r="41" spans="2:29" ht="18.5" customHeight="1">
      <c r="D41" s="47" t="s">
        <v>48</v>
      </c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</row>
    <row r="42" spans="2:29" ht="20.5" thickBot="1">
      <c r="B42" s="54" t="s">
        <v>44</v>
      </c>
      <c r="C42" s="4"/>
      <c r="D42" s="49" t="s">
        <v>41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</row>
    <row r="43" spans="2:29" ht="19" thickTop="1" thickBot="1">
      <c r="B43" s="20">
        <f>ROUNDDOWN(B21+B34+B39,0)</f>
        <v>0</v>
      </c>
      <c r="C43" s="9" t="s">
        <v>25</v>
      </c>
      <c r="D43" s="49" t="s">
        <v>50</v>
      </c>
      <c r="E43" s="47"/>
      <c r="F43" s="47"/>
      <c r="G43" s="47"/>
      <c r="H43" s="47"/>
      <c r="I43" s="48"/>
      <c r="J43" s="47"/>
      <c r="K43" s="47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</row>
    <row r="44" spans="2:29" ht="18.5" thickTop="1">
      <c r="D44" s="47" t="s">
        <v>55</v>
      </c>
      <c r="E44" s="47"/>
      <c r="F44" s="47"/>
      <c r="G44" s="47"/>
      <c r="H44" s="47"/>
      <c r="I44" s="48"/>
      <c r="J44" s="47"/>
      <c r="K44" s="47"/>
      <c r="L44" s="47"/>
      <c r="M44" s="47"/>
      <c r="N44" s="47"/>
      <c r="O44" s="47"/>
      <c r="P44" s="47"/>
      <c r="Q44" s="32"/>
      <c r="R44" s="32"/>
      <c r="S44" s="33"/>
      <c r="T44" s="32"/>
      <c r="U44" s="35"/>
      <c r="V44" s="32"/>
      <c r="W44" s="32"/>
      <c r="X44" s="33"/>
      <c r="Y44" s="32"/>
      <c r="Z44" s="33"/>
      <c r="AA44" s="35"/>
      <c r="AB44" s="36"/>
      <c r="AC44" s="37"/>
    </row>
    <row r="45" spans="2:29">
      <c r="D45" s="47" t="s">
        <v>54</v>
      </c>
      <c r="F45" s="21"/>
      <c r="L45" s="47"/>
      <c r="M45" s="47"/>
      <c r="N45" s="47"/>
      <c r="O45" s="47"/>
      <c r="P45" s="47"/>
      <c r="Q45" s="32"/>
      <c r="R45" s="32"/>
      <c r="S45" s="33"/>
      <c r="T45" s="32"/>
      <c r="U45" s="35"/>
      <c r="V45" s="32"/>
      <c r="W45" s="32"/>
      <c r="X45" s="33"/>
      <c r="Y45" s="32"/>
      <c r="Z45" s="33"/>
      <c r="AA45" s="35"/>
      <c r="AB45" s="36"/>
      <c r="AC45" s="37"/>
    </row>
    <row r="46" spans="2:29" ht="18.5" customHeight="1">
      <c r="F46" s="21"/>
    </row>
    <row r="47" spans="2:29" ht="19" customHeight="1">
      <c r="F47" s="23"/>
    </row>
  </sheetData>
  <mergeCells count="7">
    <mergeCell ref="B35:E35"/>
    <mergeCell ref="J2:K2"/>
    <mergeCell ref="B22:G22"/>
    <mergeCell ref="F5:I5"/>
    <mergeCell ref="B18:G18"/>
    <mergeCell ref="B31:F31"/>
    <mergeCell ref="B8:F9"/>
  </mergeCells>
  <phoneticPr fontId="2"/>
  <conditionalFormatting sqref="G36 I36 O37 S37:S39 U37:U39 Z37:Z39 AC37:AC39 X37:X39 L37:M37">
    <cfRule type="expression" dxfId="5" priority="3">
      <formula>INDIRECT(ADDRESS(ROW(),COLUMN()))=TRUNC(INDIRECT(ADDRESS(ROW(),COLUMN())))</formula>
    </cfRule>
  </conditionalFormatting>
  <conditionalFormatting sqref="S45 U45 Z45 AC45 X45">
    <cfRule type="expression" dxfId="4" priority="2">
      <formula>INDIRECT(ADDRESS(ROW(),COLUMN()))=TRUNC(INDIRECT(ADDRESS(ROW(),COLUMN())))</formula>
    </cfRule>
  </conditionalFormatting>
  <conditionalFormatting sqref="S44 U44 Z44 AC44 X44">
    <cfRule type="expression" dxfId="3" priority="1">
      <formula>INDIRECT(ADDRESS(ROW(),COLUMN()))=TRUNC(INDIRECT(ADDRESS(ROW(),COLUMN())))</formula>
    </cfRule>
  </conditionalFormatting>
  <dataValidations count="4">
    <dataValidation type="list" allowBlank="1" showInputMessage="1" showErrorMessage="1" sqref="E13:E17">
      <formula1>$N$5:$N$6</formula1>
    </dataValidation>
    <dataValidation type="list" allowBlank="1" showInputMessage="1" showErrorMessage="1" sqref="D13:D17">
      <formula1>$O$5:$O$11</formula1>
    </dataValidation>
    <dataValidation type="list" allowBlank="1" showInputMessage="1" showErrorMessage="1" sqref="D26:D30">
      <formula1>$P$5:$P$12</formula1>
    </dataValidation>
    <dataValidation type="list" allowBlank="1" showInputMessage="1" showErrorMessage="1" sqref="B8:F9">
      <formula1>$N$13:$N$15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47"/>
  <sheetViews>
    <sheetView view="pageBreakPreview" zoomScale="70" zoomScaleNormal="100" zoomScaleSheetLayoutView="70" workbookViewId="0">
      <selection activeCell="K9" sqref="K9"/>
    </sheetView>
  </sheetViews>
  <sheetFormatPr defaultColWidth="9" defaultRowHeight="18"/>
  <cols>
    <col min="1" max="1" width="7.58203125" style="1" customWidth="1"/>
    <col min="2" max="2" width="25.58203125" style="1" customWidth="1"/>
    <col min="3" max="3" width="20.58203125" style="1" customWidth="1"/>
    <col min="4" max="4" width="15.08203125" style="1" customWidth="1"/>
    <col min="5" max="7" width="11.58203125" style="1" customWidth="1"/>
    <col min="8" max="9" width="17.25" style="1" customWidth="1"/>
    <col min="10" max="10" width="17.25" style="1" bestFit="1" customWidth="1"/>
    <col min="11" max="11" width="45.58203125" style="1" customWidth="1"/>
    <col min="12" max="13" width="9" style="1" customWidth="1"/>
    <col min="14" max="14" width="9.75" style="1" bestFit="1" customWidth="1"/>
    <col min="15" max="15" width="14.33203125" style="1" bestFit="1" customWidth="1"/>
    <col min="16" max="16" width="16.4140625" style="1" bestFit="1" customWidth="1"/>
    <col min="17" max="16384" width="9" style="1"/>
  </cols>
  <sheetData>
    <row r="1" spans="1:18" ht="70" customHeight="1"/>
    <row r="2" spans="1:18" ht="18" customHeight="1">
      <c r="A2" s="1" t="s">
        <v>23</v>
      </c>
      <c r="C2" s="53"/>
      <c r="J2" s="60" t="s">
        <v>51</v>
      </c>
      <c r="K2" s="61"/>
    </row>
    <row r="3" spans="1:18" ht="22.5">
      <c r="A3" s="53"/>
      <c r="B3" s="55"/>
      <c r="C3" s="55" t="s">
        <v>42</v>
      </c>
    </row>
    <row r="4" spans="1:18" ht="10" customHeight="1"/>
    <row r="5" spans="1:18">
      <c r="B5" s="57" t="s">
        <v>53</v>
      </c>
      <c r="C5" s="10" t="s">
        <v>14</v>
      </c>
      <c r="E5" s="19" t="s">
        <v>15</v>
      </c>
      <c r="F5" s="63" t="s">
        <v>45</v>
      </c>
      <c r="G5" s="64"/>
      <c r="H5" s="64"/>
      <c r="I5" s="65"/>
      <c r="N5" s="1" t="s">
        <v>21</v>
      </c>
      <c r="O5" s="1" t="s">
        <v>16</v>
      </c>
      <c r="P5" s="1" t="s">
        <v>17</v>
      </c>
    </row>
    <row r="6" spans="1:18" s="11" customFormat="1">
      <c r="K6" s="1"/>
      <c r="N6" s="1" t="s">
        <v>22</v>
      </c>
      <c r="O6" s="1" t="s">
        <v>31</v>
      </c>
      <c r="P6" s="1" t="s">
        <v>18</v>
      </c>
      <c r="Q6" s="1"/>
      <c r="R6" s="1"/>
    </row>
    <row r="7" spans="1:18" s="11" customFormat="1">
      <c r="B7" s="58" t="s">
        <v>58</v>
      </c>
      <c r="K7" s="1"/>
      <c r="N7" s="1"/>
      <c r="O7" s="1"/>
      <c r="P7" s="1"/>
      <c r="Q7" s="1"/>
      <c r="R7" s="1"/>
    </row>
    <row r="8" spans="1:18" s="11" customFormat="1" ht="18" customHeight="1">
      <c r="B8" s="67" t="s">
        <v>56</v>
      </c>
      <c r="C8" s="68"/>
      <c r="D8" s="68"/>
      <c r="E8" s="68"/>
      <c r="F8" s="69"/>
      <c r="K8" s="1"/>
      <c r="N8" s="1"/>
      <c r="O8" s="1"/>
      <c r="P8" s="1"/>
      <c r="Q8" s="1"/>
      <c r="R8" s="1"/>
    </row>
    <row r="9" spans="1:18" s="11" customFormat="1">
      <c r="B9" s="70"/>
      <c r="C9" s="71"/>
      <c r="D9" s="71"/>
      <c r="E9" s="71"/>
      <c r="F9" s="72"/>
      <c r="K9" s="1"/>
      <c r="N9" s="1"/>
      <c r="O9" s="1"/>
      <c r="P9" s="1"/>
      <c r="Q9" s="1"/>
      <c r="R9" s="1"/>
    </row>
    <row r="10" spans="1:18" s="11" customFormat="1">
      <c r="K10" s="1"/>
      <c r="N10" s="1"/>
      <c r="O10" s="1"/>
      <c r="P10" s="1"/>
      <c r="Q10" s="1"/>
      <c r="R10" s="1"/>
    </row>
    <row r="11" spans="1:18" ht="20">
      <c r="B11" s="56" t="s">
        <v>35</v>
      </c>
      <c r="O11" s="1" t="s">
        <v>19</v>
      </c>
      <c r="P11" s="1" t="s">
        <v>32</v>
      </c>
    </row>
    <row r="12" spans="1:18" ht="33">
      <c r="B12" s="27" t="s">
        <v>0</v>
      </c>
      <c r="C12" s="27" t="s">
        <v>12</v>
      </c>
      <c r="D12" s="27" t="s">
        <v>13</v>
      </c>
      <c r="E12" s="28" t="s">
        <v>20</v>
      </c>
      <c r="F12" s="27" t="s">
        <v>1</v>
      </c>
      <c r="G12" s="27" t="s">
        <v>26</v>
      </c>
      <c r="H12" s="27" t="s">
        <v>33</v>
      </c>
      <c r="I12" s="27" t="s">
        <v>2</v>
      </c>
      <c r="J12" s="30" t="s">
        <v>37</v>
      </c>
      <c r="P12" s="1" t="s">
        <v>19</v>
      </c>
    </row>
    <row r="13" spans="1:18">
      <c r="B13" s="3" t="s">
        <v>47</v>
      </c>
      <c r="C13" s="3" t="s">
        <v>46</v>
      </c>
      <c r="D13" s="3" t="s">
        <v>31</v>
      </c>
      <c r="E13" s="29" t="s">
        <v>21</v>
      </c>
      <c r="F13" s="14">
        <v>6000.11</v>
      </c>
      <c r="G13" s="17">
        <f t="shared" ref="G13:G17" si="0">IF(D13="",0,IF(AND(D13=$O$5,E13=$N$5),8500,7000))</f>
        <v>7000</v>
      </c>
      <c r="H13" s="3">
        <v>10</v>
      </c>
      <c r="I13" s="15">
        <f t="shared" ref="I13:I17" si="1">F13*H13</f>
        <v>60001.1</v>
      </c>
      <c r="J13" s="15">
        <f>G13*H13</f>
        <v>70000</v>
      </c>
    </row>
    <row r="14" spans="1:18">
      <c r="B14" s="3" t="s">
        <v>47</v>
      </c>
      <c r="C14" s="3" t="s">
        <v>46</v>
      </c>
      <c r="D14" s="3" t="s">
        <v>19</v>
      </c>
      <c r="E14" s="29" t="s">
        <v>21</v>
      </c>
      <c r="F14" s="14">
        <v>5500.22</v>
      </c>
      <c r="G14" s="17">
        <f t="shared" si="0"/>
        <v>7000</v>
      </c>
      <c r="H14" s="3">
        <v>20</v>
      </c>
      <c r="I14" s="15">
        <f t="shared" si="1"/>
        <v>110004.40000000001</v>
      </c>
      <c r="J14" s="15">
        <f t="shared" ref="J14:J17" si="2">G14*H14</f>
        <v>140000</v>
      </c>
    </row>
    <row r="15" spans="1:18">
      <c r="B15" s="3"/>
      <c r="C15" s="3"/>
      <c r="D15" s="3"/>
      <c r="E15" s="29"/>
      <c r="F15" s="14"/>
      <c r="G15" s="17">
        <f t="shared" si="0"/>
        <v>0</v>
      </c>
      <c r="H15" s="3"/>
      <c r="I15" s="15">
        <f t="shared" si="1"/>
        <v>0</v>
      </c>
      <c r="J15" s="15">
        <f t="shared" si="2"/>
        <v>0</v>
      </c>
    </row>
    <row r="16" spans="1:18">
      <c r="B16" s="3"/>
      <c r="C16" s="3"/>
      <c r="D16" s="3"/>
      <c r="E16" s="29"/>
      <c r="F16" s="14"/>
      <c r="G16" s="17">
        <f t="shared" si="0"/>
        <v>0</v>
      </c>
      <c r="H16" s="3"/>
      <c r="I16" s="15">
        <f t="shared" si="1"/>
        <v>0</v>
      </c>
      <c r="J16" s="15">
        <f t="shared" si="2"/>
        <v>0</v>
      </c>
    </row>
    <row r="17" spans="2:18">
      <c r="B17" s="3"/>
      <c r="C17" s="3"/>
      <c r="D17" s="3"/>
      <c r="E17" s="29"/>
      <c r="F17" s="14"/>
      <c r="G17" s="17">
        <f t="shared" si="0"/>
        <v>0</v>
      </c>
      <c r="H17" s="3"/>
      <c r="I17" s="15">
        <f t="shared" si="1"/>
        <v>0</v>
      </c>
      <c r="J17" s="15">
        <f t="shared" si="2"/>
        <v>0</v>
      </c>
    </row>
    <row r="18" spans="2:18">
      <c r="B18" s="60" t="s">
        <v>11</v>
      </c>
      <c r="C18" s="66"/>
      <c r="D18" s="66"/>
      <c r="E18" s="66"/>
      <c r="F18" s="66"/>
      <c r="G18" s="61"/>
      <c r="H18" s="2">
        <f>SUM(H13:H17)</f>
        <v>30</v>
      </c>
      <c r="I18" s="15">
        <f>SUM(I13:I17)</f>
        <v>170005.5</v>
      </c>
      <c r="J18" s="15">
        <f>SUM(J13:J17)</f>
        <v>210000</v>
      </c>
    </row>
    <row r="19" spans="2:18">
      <c r="I19" s="24" t="s">
        <v>5</v>
      </c>
      <c r="J19" s="24" t="s">
        <v>3</v>
      </c>
    </row>
    <row r="20" spans="2:18" ht="18.5" thickBot="1">
      <c r="B20" s="1" t="s">
        <v>4</v>
      </c>
      <c r="E20" s="13"/>
      <c r="J20" s="22"/>
    </row>
    <row r="21" spans="2:18" ht="18.5" thickBot="1">
      <c r="B21" s="16">
        <f>MIN(I18,J18)</f>
        <v>170005.5</v>
      </c>
      <c r="C21" s="13" t="s">
        <v>8</v>
      </c>
    </row>
    <row r="22" spans="2:18" ht="51" customHeight="1">
      <c r="B22" s="62" t="s">
        <v>36</v>
      </c>
      <c r="C22" s="62"/>
      <c r="D22" s="62"/>
      <c r="E22" s="62"/>
      <c r="F22" s="62"/>
      <c r="G22" s="62"/>
      <c r="H22" s="13"/>
      <c r="I22" s="5"/>
    </row>
    <row r="23" spans="2:18" ht="21" customHeight="1">
      <c r="B23" s="8"/>
      <c r="C23" s="8"/>
      <c r="D23" s="8"/>
      <c r="E23" s="8"/>
      <c r="F23" s="8"/>
      <c r="G23" s="8"/>
    </row>
    <row r="24" spans="2:18" ht="20">
      <c r="B24" s="56" t="s">
        <v>24</v>
      </c>
      <c r="C24" s="6"/>
      <c r="D24" s="6"/>
    </row>
    <row r="25" spans="2:18" ht="33">
      <c r="B25" s="27" t="s">
        <v>0</v>
      </c>
      <c r="C25" s="27" t="s">
        <v>12</v>
      </c>
      <c r="D25" s="27" t="s">
        <v>13</v>
      </c>
      <c r="E25" s="27" t="s">
        <v>1</v>
      </c>
      <c r="F25" s="27" t="s">
        <v>26</v>
      </c>
      <c r="G25" s="27" t="s">
        <v>33</v>
      </c>
      <c r="H25" s="27" t="s">
        <v>2</v>
      </c>
      <c r="I25" s="30" t="s">
        <v>37</v>
      </c>
    </row>
    <row r="26" spans="2:18">
      <c r="B26" s="3" t="s">
        <v>46</v>
      </c>
      <c r="C26" s="3" t="s">
        <v>46</v>
      </c>
      <c r="D26" s="3" t="s">
        <v>32</v>
      </c>
      <c r="E26" s="14">
        <v>900.11</v>
      </c>
      <c r="F26" s="17">
        <f>IF(D26="",0,IF(D26=$P$12,1500,IF(D26=$P$11,1500,IF(D26=$P$6,3000,3500))))</f>
        <v>1500</v>
      </c>
      <c r="G26" s="3">
        <v>10</v>
      </c>
      <c r="H26" s="15">
        <f t="shared" ref="H26:H30" si="3">E26*G26</f>
        <v>9001.1</v>
      </c>
      <c r="I26" s="15">
        <f>F26*G26</f>
        <v>15000</v>
      </c>
      <c r="N26" s="12"/>
      <c r="O26" s="12"/>
      <c r="P26" s="12"/>
      <c r="Q26" s="12"/>
      <c r="R26" s="12"/>
    </row>
    <row r="27" spans="2:18" ht="20.25" customHeight="1">
      <c r="B27" s="3" t="s">
        <v>46</v>
      </c>
      <c r="C27" s="3" t="s">
        <v>46</v>
      </c>
      <c r="D27" s="3" t="s">
        <v>19</v>
      </c>
      <c r="E27" s="14">
        <v>800.22</v>
      </c>
      <c r="F27" s="17">
        <f t="shared" ref="F27:F30" si="4">IF(D27="",0,IF(D27=$P$12,1500,IF(D27=$P$11,1500,IF(D27=$P$6,3000,3500))))</f>
        <v>1500</v>
      </c>
      <c r="G27" s="3">
        <v>20</v>
      </c>
      <c r="H27" s="15">
        <f t="shared" si="3"/>
        <v>16004.400000000001</v>
      </c>
      <c r="I27" s="15">
        <f t="shared" ref="I27:I30" si="5">F27*G27</f>
        <v>30000</v>
      </c>
    </row>
    <row r="28" spans="2:18">
      <c r="B28" s="3"/>
      <c r="C28" s="3"/>
      <c r="D28" s="3"/>
      <c r="E28" s="14"/>
      <c r="F28" s="17">
        <f t="shared" si="4"/>
        <v>0</v>
      </c>
      <c r="G28" s="3"/>
      <c r="H28" s="15">
        <f t="shared" si="3"/>
        <v>0</v>
      </c>
      <c r="I28" s="15">
        <f t="shared" si="5"/>
        <v>0</v>
      </c>
    </row>
    <row r="29" spans="2:18">
      <c r="B29" s="3"/>
      <c r="C29" s="3"/>
      <c r="D29" s="3"/>
      <c r="E29" s="14"/>
      <c r="F29" s="17">
        <f t="shared" si="4"/>
        <v>0</v>
      </c>
      <c r="G29" s="3"/>
      <c r="H29" s="15">
        <f t="shared" si="3"/>
        <v>0</v>
      </c>
      <c r="I29" s="15">
        <f t="shared" si="5"/>
        <v>0</v>
      </c>
    </row>
    <row r="30" spans="2:18">
      <c r="B30" s="3"/>
      <c r="C30" s="3"/>
      <c r="D30" s="3"/>
      <c r="E30" s="14"/>
      <c r="F30" s="17">
        <f t="shared" si="4"/>
        <v>0</v>
      </c>
      <c r="G30" s="3"/>
      <c r="H30" s="15">
        <f t="shared" si="3"/>
        <v>0</v>
      </c>
      <c r="I30" s="15">
        <f t="shared" si="5"/>
        <v>0</v>
      </c>
    </row>
    <row r="31" spans="2:18">
      <c r="B31" s="60" t="s">
        <v>11</v>
      </c>
      <c r="C31" s="66"/>
      <c r="D31" s="66"/>
      <c r="E31" s="66"/>
      <c r="F31" s="61"/>
      <c r="G31" s="26">
        <f>SUM(G26:G30)</f>
        <v>30</v>
      </c>
      <c r="H31" s="15">
        <f>SUM(H26:H30)</f>
        <v>25005.5</v>
      </c>
      <c r="I31" s="15">
        <f>SUM(I26:I30)</f>
        <v>45000</v>
      </c>
    </row>
    <row r="32" spans="2:18">
      <c r="H32" s="24" t="s">
        <v>30</v>
      </c>
      <c r="I32" s="24" t="s">
        <v>27</v>
      </c>
    </row>
    <row r="33" spans="2:29" ht="18.5" thickBot="1">
      <c r="B33" s="1" t="s">
        <v>6</v>
      </c>
    </row>
    <row r="34" spans="2:29" ht="18.5" thickBot="1">
      <c r="B34" s="16">
        <f>MIN(H31,I31)</f>
        <v>25005.5</v>
      </c>
      <c r="C34" s="13" t="s">
        <v>7</v>
      </c>
    </row>
    <row r="35" spans="2:29" ht="51" customHeight="1">
      <c r="B35" s="59" t="s">
        <v>28</v>
      </c>
      <c r="C35" s="59"/>
      <c r="D35" s="59"/>
      <c r="E35" s="59"/>
      <c r="F35" s="7"/>
      <c r="G35" s="7"/>
    </row>
    <row r="36" spans="2:29">
      <c r="B36" s="7"/>
      <c r="C36" s="7"/>
      <c r="D36" s="31" t="s">
        <v>34</v>
      </c>
      <c r="E36" s="32"/>
      <c r="F36" s="32"/>
      <c r="G36" s="33"/>
      <c r="H36" s="32"/>
      <c r="I36" s="34"/>
      <c r="J36" s="32"/>
      <c r="K36" s="32"/>
      <c r="L36" s="5"/>
      <c r="M36" s="5"/>
      <c r="N36" s="5"/>
      <c r="O36" s="5"/>
      <c r="P36" s="5"/>
      <c r="Q36" s="5"/>
    </row>
    <row r="37" spans="2:29" ht="20">
      <c r="B37" s="56" t="s">
        <v>9</v>
      </c>
      <c r="C37" s="6"/>
      <c r="D37" s="52" t="s">
        <v>52</v>
      </c>
      <c r="E37" s="32"/>
      <c r="F37" s="35"/>
      <c r="G37" s="35"/>
      <c r="H37" s="35"/>
      <c r="I37" s="38"/>
      <c r="J37" s="35"/>
      <c r="K37" s="35"/>
      <c r="L37" s="33"/>
      <c r="M37" s="33"/>
      <c r="N37" s="32"/>
      <c r="O37" s="33"/>
      <c r="P37" s="32"/>
      <c r="Q37" s="32"/>
      <c r="R37" s="32"/>
      <c r="S37" s="33"/>
      <c r="T37" s="32"/>
      <c r="U37" s="35"/>
      <c r="V37" s="32"/>
      <c r="W37" s="32"/>
      <c r="X37" s="33"/>
      <c r="Y37" s="32"/>
      <c r="Z37" s="33"/>
      <c r="AA37" s="35"/>
      <c r="AB37" s="36"/>
      <c r="AC37" s="37"/>
    </row>
    <row r="38" spans="2:29" ht="18.5" thickBot="1">
      <c r="B38" s="1" t="s">
        <v>29</v>
      </c>
      <c r="D38" s="31" t="s">
        <v>38</v>
      </c>
      <c r="E38" s="45"/>
      <c r="F38" s="41"/>
      <c r="G38" s="41"/>
      <c r="H38" s="41"/>
      <c r="I38" s="46"/>
      <c r="J38" s="41"/>
      <c r="K38" s="41"/>
      <c r="L38" s="32"/>
      <c r="M38" s="32"/>
      <c r="N38" s="35"/>
      <c r="O38" s="35"/>
      <c r="P38" s="35"/>
      <c r="Q38" s="39"/>
      <c r="R38" s="39"/>
      <c r="S38" s="40"/>
      <c r="T38" s="39"/>
      <c r="U38" s="41"/>
      <c r="V38" s="39"/>
      <c r="W38" s="39"/>
      <c r="X38" s="40"/>
      <c r="Y38" s="39"/>
      <c r="Z38" s="40"/>
      <c r="AA38" s="41"/>
      <c r="AB38" s="42"/>
      <c r="AC38" s="43"/>
    </row>
    <row r="39" spans="2:29" ht="18.5" thickBot="1">
      <c r="B39" s="18">
        <f>2500*(H18+G31)</f>
        <v>150000</v>
      </c>
      <c r="C39" s="13" t="s">
        <v>10</v>
      </c>
      <c r="D39" s="44" t="s">
        <v>40</v>
      </c>
      <c r="E39" s="51"/>
      <c r="F39" s="51"/>
      <c r="G39" s="51"/>
      <c r="H39" s="51"/>
      <c r="I39" s="51"/>
      <c r="J39" s="51"/>
      <c r="K39" s="51"/>
      <c r="L39" s="39"/>
      <c r="M39" s="39"/>
      <c r="N39" s="41"/>
      <c r="O39" s="41"/>
      <c r="P39" s="41"/>
      <c r="Q39" s="39"/>
      <c r="R39" s="39"/>
      <c r="S39" s="40"/>
      <c r="T39" s="39"/>
      <c r="U39" s="41"/>
      <c r="V39" s="39"/>
      <c r="W39" s="39"/>
      <c r="X39" s="40"/>
      <c r="Y39" s="39"/>
      <c r="Z39" s="40"/>
      <c r="AA39" s="41"/>
      <c r="AB39" s="42"/>
      <c r="AC39" s="43"/>
    </row>
    <row r="40" spans="2:29">
      <c r="B40" s="25"/>
      <c r="C40" s="13"/>
      <c r="D40" s="44" t="s">
        <v>39</v>
      </c>
      <c r="E40" s="50"/>
      <c r="F40" s="50"/>
      <c r="G40" s="50"/>
      <c r="H40" s="50"/>
      <c r="I40" s="50"/>
      <c r="J40" s="50"/>
      <c r="K40" s="50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</row>
    <row r="41" spans="2:29" ht="18.5" customHeight="1">
      <c r="D41" s="47" t="s">
        <v>48</v>
      </c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</row>
    <row r="42" spans="2:29" ht="20.5" thickBot="1">
      <c r="B42" s="54" t="s">
        <v>44</v>
      </c>
      <c r="C42" s="4"/>
      <c r="D42" s="49" t="s">
        <v>41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</row>
    <row r="43" spans="2:29" ht="19" thickTop="1" thickBot="1">
      <c r="B43" s="20">
        <f>ROUNDDOWN(B21+B34+B39,0)</f>
        <v>345011</v>
      </c>
      <c r="C43" s="9" t="s">
        <v>25</v>
      </c>
      <c r="D43" s="49" t="s">
        <v>49</v>
      </c>
      <c r="E43" s="47"/>
      <c r="F43" s="47"/>
      <c r="G43" s="47"/>
      <c r="H43" s="47"/>
      <c r="I43" s="48"/>
      <c r="J43" s="47"/>
      <c r="K43" s="47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</row>
    <row r="44" spans="2:29" ht="18.5" thickTop="1">
      <c r="D44" s="47" t="s">
        <v>55</v>
      </c>
      <c r="E44" s="47"/>
      <c r="F44" s="47"/>
      <c r="G44" s="47"/>
      <c r="H44" s="47"/>
      <c r="I44" s="48"/>
      <c r="J44" s="47"/>
      <c r="K44" s="47"/>
      <c r="L44" s="47"/>
      <c r="M44" s="47"/>
      <c r="N44" s="47"/>
      <c r="O44" s="47"/>
      <c r="P44" s="47"/>
      <c r="Q44" s="32"/>
      <c r="R44" s="32"/>
      <c r="S44" s="33"/>
      <c r="T44" s="32"/>
      <c r="U44" s="35"/>
      <c r="V44" s="32"/>
      <c r="W44" s="32"/>
      <c r="X44" s="33"/>
      <c r="Y44" s="32"/>
      <c r="Z44" s="33"/>
      <c r="AA44" s="35"/>
      <c r="AB44" s="36"/>
      <c r="AC44" s="37"/>
    </row>
    <row r="45" spans="2:29">
      <c r="D45" s="47" t="s">
        <v>54</v>
      </c>
      <c r="F45" s="21"/>
      <c r="L45" s="47"/>
      <c r="M45" s="47"/>
      <c r="N45" s="47"/>
      <c r="O45" s="47"/>
      <c r="P45" s="47"/>
      <c r="Q45" s="32"/>
      <c r="R45" s="32"/>
      <c r="S45" s="33"/>
      <c r="T45" s="32"/>
      <c r="U45" s="35"/>
      <c r="V45" s="32"/>
      <c r="W45" s="32"/>
      <c r="X45" s="33"/>
      <c r="Y45" s="32"/>
      <c r="Z45" s="33"/>
      <c r="AA45" s="35"/>
      <c r="AB45" s="36"/>
      <c r="AC45" s="37"/>
    </row>
    <row r="46" spans="2:29" ht="18.5" customHeight="1">
      <c r="F46" s="21"/>
    </row>
    <row r="47" spans="2:29" ht="19" customHeight="1">
      <c r="F47" s="23"/>
    </row>
  </sheetData>
  <mergeCells count="7">
    <mergeCell ref="B35:E35"/>
    <mergeCell ref="J2:K2"/>
    <mergeCell ref="F5:I5"/>
    <mergeCell ref="B18:G18"/>
    <mergeCell ref="B22:G22"/>
    <mergeCell ref="B31:F31"/>
    <mergeCell ref="B8:F9"/>
  </mergeCells>
  <phoneticPr fontId="2"/>
  <conditionalFormatting sqref="G36 I36 O37 S37:S39 U37:U39 Z37:Z39 AC37:AC39 X37:X39 L37:M37">
    <cfRule type="expression" dxfId="2" priority="3">
      <formula>INDIRECT(ADDRESS(ROW(),COLUMN()))=TRUNC(INDIRECT(ADDRESS(ROW(),COLUMN())))</formula>
    </cfRule>
  </conditionalFormatting>
  <conditionalFormatting sqref="S45 U45 Z45 AC45 X45">
    <cfRule type="expression" dxfId="1" priority="2">
      <formula>INDIRECT(ADDRESS(ROW(),COLUMN()))=TRUNC(INDIRECT(ADDRESS(ROW(),COLUMN())))</formula>
    </cfRule>
  </conditionalFormatting>
  <conditionalFormatting sqref="S44 U44 Z44 AC44 X44">
    <cfRule type="expression" dxfId="0" priority="1">
      <formula>INDIRECT(ADDRESS(ROW(),COLUMN()))=TRUNC(INDIRECT(ADDRESS(ROW(),COLUMN())))</formula>
    </cfRule>
  </conditionalFormatting>
  <dataValidations count="4">
    <dataValidation type="list" allowBlank="1" showInputMessage="1" showErrorMessage="1" sqref="D26:D30">
      <formula1>$P$5:$P$12</formula1>
    </dataValidation>
    <dataValidation type="list" allowBlank="1" showInputMessage="1" showErrorMessage="1" sqref="D13:D17">
      <formula1>$O$5:$O$11</formula1>
    </dataValidation>
    <dataValidation type="list" allowBlank="1" showInputMessage="1" showErrorMessage="1" sqref="E13:E17">
      <formula1>$N$5:$N$6</formula1>
    </dataValidation>
    <dataValidation type="list" allowBlank="1" showInputMessage="1" showErrorMessage="1" sqref="B8:F9">
      <formula1>$N$13:$N$15</formula1>
    </dataValidation>
  </dataValidations>
  <pageMargins left="0.7" right="0.7" top="0.75" bottom="0.75" header="0.3" footer="0.3"/>
  <pageSetup paperSize="9" scale="5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算定シートa</vt:lpstr>
      <vt:lpstr>算定シートa(記入例)</vt:lpstr>
      <vt:lpstr>算定シートa!Print_Area</vt:lpstr>
      <vt:lpstr>'算定シートa(記入例)'!Print_Area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2022-12-13T06:09:15Z</dcterms:modified>
</cp:coreProperties>
</file>