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R02公営企業決算統計\09_ホームページ公開\01公開フォルダ\01公営企業の決算概要\HP掲載用\"/>
    </mc:Choice>
  </mc:AlternateContent>
  <bookViews>
    <workbookView xWindow="600" yWindow="90" windowWidth="19395" windowHeight="7605" firstSheet="2" activeTab="3"/>
  </bookViews>
  <sheets>
    <sheet name="01事業数" sheetId="1" r:id="rId1"/>
    <sheet name="02職員数" sheetId="15" r:id="rId2"/>
    <sheet name="03決算規模 " sheetId="3" r:id="rId3"/>
    <sheet name="04建設投資" sheetId="4" r:id="rId4"/>
    <sheet name="05企業債発行" sheetId="5" r:id="rId5"/>
    <sheet name="06企業債残高" sheetId="6" r:id="rId6"/>
    <sheet name="07繰入金" sheetId="8" r:id="rId7"/>
    <sheet name="08収益・資本繰入" sheetId="7" r:id="rId8"/>
    <sheet name="09事業数・経営状況" sheetId="9" r:id="rId9"/>
    <sheet name="10（水道損益）" sheetId="10" r:id="rId10"/>
    <sheet name="11（病院損益）" sheetId="11" r:id="rId11"/>
    <sheet name="12（下水（法適）損益）" sheetId="12" r:id="rId12"/>
    <sheet name="13（簡水（法非適））" sheetId="13" r:id="rId13"/>
    <sheet name="14（下水（法非適））" sheetId="14" r:id="rId14"/>
  </sheets>
  <definedNames>
    <definedName name="_xlnm.Print_Area" localSheetId="1">'02職員数'!$A$1:$L$41</definedName>
    <definedName name="_xlnm.Print_Area" localSheetId="3">'04建設投資'!$B$2:$L$40</definedName>
    <definedName name="_xlnm.Print_Area" localSheetId="4">'05企業債発行'!$B$1:$L$39</definedName>
    <definedName name="_xlnm.Print_Area" localSheetId="5">'06企業債残高'!$B$1:$M$38</definedName>
    <definedName name="_xlnm.Print_Area" localSheetId="6">'07繰入金'!$B$1:$L$39</definedName>
    <definedName name="_xlnm.Print_Area" localSheetId="7">'08収益・資本繰入'!$B$1:$Q$38</definedName>
    <definedName name="_xlnm.Print_Area" localSheetId="8">'09事業数・経営状況'!$B$1:$R$52</definedName>
    <definedName name="_xlnm.Print_Area" localSheetId="9">'10（水道損益）'!$A$1:$K$28</definedName>
    <definedName name="_xlnm.Print_Area" localSheetId="10">'11（病院損益）'!$B$1:$K$28</definedName>
    <definedName name="_xlnm.Print_Area" localSheetId="11">'12（下水（法適）損益）'!$B$1:$L$29</definedName>
    <definedName name="_xlnm.Print_Area" localSheetId="12">'13（簡水（法非適））'!$B$1:$M$24</definedName>
    <definedName name="_xlnm.Print_Area" localSheetId="13">'14（下水（法非適））'!$B$1:$M$24</definedName>
    <definedName name="_xlnm.Print_Titles" localSheetId="3">'04建設投資'!$B:$C</definedName>
  </definedNames>
  <calcPr calcId="162913" calcMode="manual"/>
</workbook>
</file>

<file path=xl/calcChain.xml><?xml version="1.0" encoding="utf-8"?>
<calcChain xmlns="http://schemas.openxmlformats.org/spreadsheetml/2006/main">
  <c r="G37" i="3" l="1"/>
  <c r="M37" i="7" l="1"/>
  <c r="J37" i="7"/>
  <c r="K37" i="7" s="1"/>
  <c r="M36" i="7"/>
  <c r="L36" i="7"/>
  <c r="K36" i="7"/>
  <c r="H36" i="7"/>
  <c r="F36" i="7"/>
  <c r="N36" i="7" s="1"/>
  <c r="M35" i="7"/>
  <c r="O35" i="7" s="1"/>
  <c r="P35" i="7" s="1"/>
  <c r="L35" i="7"/>
  <c r="K35" i="7"/>
  <c r="G35" i="7"/>
  <c r="N34" i="7"/>
  <c r="M34" i="7"/>
  <c r="L34" i="7"/>
  <c r="K34" i="7"/>
  <c r="G34" i="7"/>
  <c r="N33" i="7"/>
  <c r="O33" i="7" s="1"/>
  <c r="M33" i="7"/>
  <c r="P33" i="7" s="1"/>
  <c r="L33" i="7"/>
  <c r="K33" i="7"/>
  <c r="G33" i="7"/>
  <c r="P32" i="7"/>
  <c r="N32" i="7"/>
  <c r="O32" i="7" s="1"/>
  <c r="M32" i="7"/>
  <c r="K32" i="7"/>
  <c r="G32" i="7"/>
  <c r="N31" i="7"/>
  <c r="M31" i="7"/>
  <c r="K31" i="7"/>
  <c r="G31" i="7"/>
  <c r="P30" i="7"/>
  <c r="O30" i="7"/>
  <c r="K30" i="7"/>
  <c r="G30" i="7"/>
  <c r="P29" i="7"/>
  <c r="O29" i="7"/>
  <c r="K29" i="7"/>
  <c r="G29" i="7"/>
  <c r="M28" i="7"/>
  <c r="O28" i="7" s="1"/>
  <c r="P28" i="7" s="1"/>
  <c r="L28" i="7"/>
  <c r="K28" i="7"/>
  <c r="G28" i="7"/>
  <c r="M27" i="7"/>
  <c r="L27" i="7"/>
  <c r="K27" i="7"/>
  <c r="G27" i="7"/>
  <c r="M26" i="7"/>
  <c r="O26" i="7" s="1"/>
  <c r="P26" i="7" s="1"/>
  <c r="K26" i="7"/>
  <c r="G26" i="7"/>
  <c r="O25" i="7"/>
  <c r="P25" i="7" s="1"/>
  <c r="K25" i="7"/>
  <c r="G25" i="7"/>
  <c r="O24" i="7"/>
  <c r="P24" i="7" s="1"/>
  <c r="L24" i="7"/>
  <c r="K24" i="7"/>
  <c r="G24" i="7"/>
  <c r="N23" i="7"/>
  <c r="P23" i="7" s="1"/>
  <c r="M23" i="7"/>
  <c r="L23" i="7"/>
  <c r="K23" i="7"/>
  <c r="G23" i="7"/>
  <c r="N22" i="7"/>
  <c r="O22" i="7" s="1"/>
  <c r="M22" i="7"/>
  <c r="P22" i="7" s="1"/>
  <c r="L22" i="7"/>
  <c r="K22" i="7"/>
  <c r="G22" i="7"/>
  <c r="P21" i="7"/>
  <c r="O21" i="7"/>
  <c r="K21" i="7"/>
  <c r="G21" i="7"/>
  <c r="K20" i="7"/>
  <c r="J20" i="7"/>
  <c r="I20" i="7"/>
  <c r="M20" i="7" s="1"/>
  <c r="H20" i="7"/>
  <c r="L20" i="7" s="1"/>
  <c r="G20" i="7"/>
  <c r="N19" i="7"/>
  <c r="O19" i="7" s="1"/>
  <c r="M19" i="7"/>
  <c r="P19" i="7" s="1"/>
  <c r="L19" i="7"/>
  <c r="K19" i="7"/>
  <c r="G19" i="7"/>
  <c r="N18" i="7"/>
  <c r="O18" i="7" s="1"/>
  <c r="P18" i="7" s="1"/>
  <c r="L18" i="7"/>
  <c r="K18" i="7"/>
  <c r="G18" i="7"/>
  <c r="N17" i="7"/>
  <c r="P17" i="7" s="1"/>
  <c r="M17" i="7"/>
  <c r="L17" i="7"/>
  <c r="K17" i="7"/>
  <c r="G17" i="7"/>
  <c r="N16" i="7"/>
  <c r="O16" i="7" s="1"/>
  <c r="M16" i="7"/>
  <c r="P16" i="7" s="1"/>
  <c r="L16" i="7"/>
  <c r="K16" i="7"/>
  <c r="G16" i="7"/>
  <c r="P15" i="7"/>
  <c r="O15" i="7"/>
  <c r="L15" i="7"/>
  <c r="K15" i="7"/>
  <c r="G15" i="7"/>
  <c r="P14" i="7"/>
  <c r="O14" i="7"/>
  <c r="K14" i="7"/>
  <c r="G14" i="7"/>
  <c r="M13" i="7"/>
  <c r="L13" i="7"/>
  <c r="K13" i="7"/>
  <c r="G13" i="7"/>
  <c r="O12" i="7"/>
  <c r="P12" i="7" s="1"/>
  <c r="M12" i="7"/>
  <c r="K12" i="7"/>
  <c r="G12" i="7"/>
  <c r="P11" i="7"/>
  <c r="O11" i="7"/>
  <c r="K11" i="7"/>
  <c r="G11" i="7"/>
  <c r="M10" i="7"/>
  <c r="O10" i="7" s="1"/>
  <c r="P10" i="7" s="1"/>
  <c r="K10" i="7"/>
  <c r="G10" i="7"/>
  <c r="N9" i="7"/>
  <c r="O9" i="7" s="1"/>
  <c r="M9" i="7"/>
  <c r="P9" i="7" s="1"/>
  <c r="L9" i="7"/>
  <c r="K9" i="7"/>
  <c r="G9" i="7"/>
  <c r="P8" i="7"/>
  <c r="N8" i="7"/>
  <c r="O8" i="7" s="1"/>
  <c r="M8" i="7"/>
  <c r="L8" i="7"/>
  <c r="K8" i="7"/>
  <c r="G8" i="7"/>
  <c r="P7" i="7"/>
  <c r="O7" i="7"/>
  <c r="N7" i="7"/>
  <c r="M7" i="7"/>
  <c r="L7" i="7"/>
  <c r="K7" i="7"/>
  <c r="G7" i="7"/>
  <c r="N6" i="7"/>
  <c r="M6" i="7"/>
  <c r="L6" i="7"/>
  <c r="K6" i="7"/>
  <c r="G6" i="7"/>
  <c r="O36" i="7" l="1"/>
  <c r="P36" i="7" s="1"/>
  <c r="O20" i="7"/>
  <c r="P20" i="7"/>
  <c r="O6" i="7"/>
  <c r="P6" i="7" s="1"/>
  <c r="O17" i="7"/>
  <c r="O23" i="7"/>
  <c r="O27" i="7"/>
  <c r="P27" i="7" s="1"/>
  <c r="O31" i="7"/>
  <c r="P31" i="7" s="1"/>
  <c r="O34" i="7"/>
  <c r="P34" i="7" s="1"/>
  <c r="O13" i="7"/>
  <c r="P13" i="7" s="1"/>
  <c r="G36" i="7"/>
  <c r="G37" i="7"/>
  <c r="O37" i="7"/>
  <c r="P37" i="7" s="1"/>
  <c r="I14" i="8"/>
  <c r="J14" i="8"/>
  <c r="K14" i="8"/>
  <c r="L14" i="8"/>
  <c r="I14" i="6"/>
  <c r="J14" i="6"/>
  <c r="K14" i="6"/>
  <c r="L14" i="6"/>
  <c r="I14" i="5"/>
  <c r="J14" i="5"/>
  <c r="K14" i="5"/>
  <c r="L14" i="5"/>
  <c r="I15" i="4"/>
  <c r="J15" i="4"/>
  <c r="K15" i="4"/>
  <c r="L15" i="4"/>
  <c r="I14" i="3"/>
  <c r="K14" i="3"/>
  <c r="I14" i="15"/>
  <c r="J14" i="15"/>
  <c r="K14" i="15"/>
  <c r="L14" i="15"/>
  <c r="I15" i="15"/>
  <c r="J15" i="15"/>
  <c r="K15" i="15"/>
  <c r="L15" i="15"/>
  <c r="G20" i="6"/>
  <c r="G37" i="6" s="1"/>
  <c r="G37" i="4"/>
  <c r="G38" i="4" s="1"/>
  <c r="L22" i="14" l="1"/>
  <c r="K22" i="14"/>
  <c r="J22" i="14"/>
  <c r="I22" i="14"/>
  <c r="L21" i="14"/>
  <c r="K21" i="14"/>
  <c r="J21" i="14"/>
  <c r="I21" i="14"/>
  <c r="L20" i="14"/>
  <c r="K20" i="14"/>
  <c r="I20" i="14"/>
  <c r="J20" i="14" s="1"/>
  <c r="I19" i="14"/>
  <c r="H19" i="14"/>
  <c r="K19" i="14" s="1"/>
  <c r="G19" i="14"/>
  <c r="J19" i="14" s="1"/>
  <c r="F19" i="14"/>
  <c r="E19" i="14"/>
  <c r="D19" i="14"/>
  <c r="L19" i="14" s="1"/>
  <c r="L18" i="14"/>
  <c r="K18" i="14"/>
  <c r="J18" i="14"/>
  <c r="I18" i="14"/>
  <c r="L17" i="14"/>
  <c r="K17" i="14"/>
  <c r="J17" i="14"/>
  <c r="I17" i="14"/>
  <c r="L16" i="14"/>
  <c r="K16" i="14"/>
  <c r="J16" i="14"/>
  <c r="I16" i="14"/>
  <c r="F16" i="14"/>
  <c r="K15" i="14"/>
  <c r="H15" i="14"/>
  <c r="G15" i="14"/>
  <c r="F15" i="14"/>
  <c r="E15" i="14"/>
  <c r="D15" i="14"/>
  <c r="L15" i="14" s="1"/>
  <c r="L14" i="14"/>
  <c r="K14" i="14"/>
  <c r="J14" i="14"/>
  <c r="I14" i="14"/>
  <c r="L13" i="14"/>
  <c r="K13" i="14"/>
  <c r="J13" i="14"/>
  <c r="I13" i="14"/>
  <c r="L12" i="14"/>
  <c r="K12" i="14"/>
  <c r="J12" i="14"/>
  <c r="I12" i="14"/>
  <c r="L11" i="14"/>
  <c r="K11" i="14"/>
  <c r="J11" i="14"/>
  <c r="I11" i="14"/>
  <c r="H10" i="14"/>
  <c r="K10" i="14" s="1"/>
  <c r="G10" i="14"/>
  <c r="F10" i="14"/>
  <c r="E10" i="14"/>
  <c r="D10" i="14"/>
  <c r="L10" i="14" s="1"/>
  <c r="K9" i="14"/>
  <c r="L9" i="14" s="1"/>
  <c r="I9" i="14"/>
  <c r="J9" i="14" s="1"/>
  <c r="K8" i="14"/>
  <c r="L8" i="14" s="1"/>
  <c r="I8" i="14"/>
  <c r="J8" i="14" s="1"/>
  <c r="K7" i="14"/>
  <c r="L7" i="14" s="1"/>
  <c r="I7" i="14"/>
  <c r="J7" i="14" s="1"/>
  <c r="K6" i="14"/>
  <c r="L6" i="14" s="1"/>
  <c r="I6" i="14"/>
  <c r="J6" i="14" s="1"/>
  <c r="L22" i="13"/>
  <c r="K22" i="13"/>
  <c r="J22" i="13"/>
  <c r="I22" i="13"/>
  <c r="L21" i="13"/>
  <c r="K21" i="13"/>
  <c r="J21" i="13"/>
  <c r="I21" i="13"/>
  <c r="L20" i="13"/>
  <c r="K20" i="13"/>
  <c r="I20" i="13"/>
  <c r="J20" i="13" s="1"/>
  <c r="I19" i="13"/>
  <c r="H19" i="13"/>
  <c r="L19" i="13" s="1"/>
  <c r="G19" i="13"/>
  <c r="F19" i="13"/>
  <c r="E19" i="13"/>
  <c r="L18" i="13"/>
  <c r="K18" i="13"/>
  <c r="J18" i="13"/>
  <c r="I18" i="13"/>
  <c r="L17" i="13"/>
  <c r="K17" i="13"/>
  <c r="I17" i="13"/>
  <c r="J17" i="13" s="1"/>
  <c r="L16" i="13"/>
  <c r="K16" i="13"/>
  <c r="I16" i="13"/>
  <c r="J16" i="13" s="1"/>
  <c r="I15" i="13"/>
  <c r="H15" i="13"/>
  <c r="G15" i="13"/>
  <c r="F15" i="13"/>
  <c r="E15" i="13"/>
  <c r="L14" i="13"/>
  <c r="K14" i="13"/>
  <c r="J14" i="13"/>
  <c r="I14" i="13"/>
  <c r="L13" i="13"/>
  <c r="K13" i="13"/>
  <c r="I13" i="13"/>
  <c r="J13" i="13" s="1"/>
  <c r="L12" i="13"/>
  <c r="K12" i="13"/>
  <c r="J12" i="13"/>
  <c r="I12" i="13"/>
  <c r="L11" i="13"/>
  <c r="K11" i="13"/>
  <c r="I11" i="13"/>
  <c r="J11" i="13" s="1"/>
  <c r="I10" i="13"/>
  <c r="H10" i="13"/>
  <c r="G10" i="13"/>
  <c r="F10" i="13"/>
  <c r="E10" i="13"/>
  <c r="L9" i="13"/>
  <c r="K9" i="13"/>
  <c r="I9" i="13"/>
  <c r="J9" i="13" s="1"/>
  <c r="L8" i="13"/>
  <c r="K8" i="13"/>
  <c r="I8" i="13"/>
  <c r="J8" i="13" s="1"/>
  <c r="L7" i="13"/>
  <c r="K7" i="13"/>
  <c r="I7" i="13"/>
  <c r="J7" i="13" s="1"/>
  <c r="L6" i="13"/>
  <c r="K6" i="13"/>
  <c r="I6" i="13"/>
  <c r="J6" i="13" s="1"/>
  <c r="K28" i="12"/>
  <c r="J28" i="12"/>
  <c r="I28" i="12"/>
  <c r="H28" i="12"/>
  <c r="K27" i="12"/>
  <c r="J27" i="12"/>
  <c r="H27" i="12"/>
  <c r="I27" i="12" s="1"/>
  <c r="K26" i="12"/>
  <c r="J26" i="12"/>
  <c r="H26" i="12"/>
  <c r="I26" i="12" s="1"/>
  <c r="K25" i="12"/>
  <c r="J25" i="12"/>
  <c r="I25" i="12"/>
  <c r="H25" i="12"/>
  <c r="K24" i="12"/>
  <c r="J24" i="12"/>
  <c r="H24" i="12"/>
  <c r="I24" i="12" s="1"/>
  <c r="H23" i="12"/>
  <c r="G23" i="12"/>
  <c r="F23" i="12"/>
  <c r="E23" i="12"/>
  <c r="D23" i="12"/>
  <c r="H22" i="12"/>
  <c r="G22" i="12"/>
  <c r="J22" i="12" s="1"/>
  <c r="F22" i="12"/>
  <c r="E22" i="12"/>
  <c r="D22" i="12"/>
  <c r="C22" i="12"/>
  <c r="K22" i="12" s="1"/>
  <c r="J21" i="12"/>
  <c r="I21" i="12"/>
  <c r="H21" i="12"/>
  <c r="G21" i="12"/>
  <c r="K21" i="12" s="1"/>
  <c r="F21" i="12"/>
  <c r="E21" i="12"/>
  <c r="D21" i="12"/>
  <c r="J20" i="12"/>
  <c r="I20" i="12"/>
  <c r="H20" i="12"/>
  <c r="G20" i="12"/>
  <c r="K20" i="12" s="1"/>
  <c r="F20" i="12"/>
  <c r="E20" i="12"/>
  <c r="D20" i="12"/>
  <c r="J19" i="12"/>
  <c r="K19" i="12" s="1"/>
  <c r="I19" i="12"/>
  <c r="H19" i="12"/>
  <c r="J18" i="12"/>
  <c r="K18" i="12" s="1"/>
  <c r="I18" i="12"/>
  <c r="H18" i="12"/>
  <c r="J17" i="12"/>
  <c r="K17" i="12" s="1"/>
  <c r="I17" i="12"/>
  <c r="H17" i="12"/>
  <c r="E17" i="12"/>
  <c r="D17" i="12"/>
  <c r="K16" i="12"/>
  <c r="J16" i="12"/>
  <c r="H16" i="12"/>
  <c r="I16" i="12" s="1"/>
  <c r="E16" i="12"/>
  <c r="D16" i="12"/>
  <c r="J15" i="12"/>
  <c r="K15" i="12" s="1"/>
  <c r="I15" i="12"/>
  <c r="H15" i="12"/>
  <c r="E15" i="12"/>
  <c r="D15" i="12"/>
  <c r="K14" i="12"/>
  <c r="J14" i="12"/>
  <c r="I14" i="12"/>
  <c r="H14" i="12"/>
  <c r="K13" i="12"/>
  <c r="J13" i="12"/>
  <c r="I13" i="12"/>
  <c r="H13" i="12"/>
  <c r="K12" i="12"/>
  <c r="J12" i="12"/>
  <c r="I12" i="12"/>
  <c r="H12" i="12"/>
  <c r="K11" i="12"/>
  <c r="J11" i="12"/>
  <c r="I11" i="12"/>
  <c r="H11" i="12"/>
  <c r="K10" i="12"/>
  <c r="J10" i="12"/>
  <c r="I10" i="12"/>
  <c r="H10" i="12"/>
  <c r="K9" i="12"/>
  <c r="J9" i="12"/>
  <c r="I9" i="12"/>
  <c r="H9" i="12"/>
  <c r="K8" i="12"/>
  <c r="J8" i="12"/>
  <c r="I8" i="12"/>
  <c r="H8" i="12"/>
  <c r="K7" i="12"/>
  <c r="J7" i="12"/>
  <c r="I7" i="12"/>
  <c r="H7" i="12"/>
  <c r="K6" i="12"/>
  <c r="J6" i="12"/>
  <c r="I6" i="12"/>
  <c r="H6" i="12"/>
  <c r="K27" i="11"/>
  <c r="J27" i="11"/>
  <c r="I27" i="11"/>
  <c r="H27" i="11"/>
  <c r="J26" i="11"/>
  <c r="K26" i="11" s="1"/>
  <c r="H26" i="11"/>
  <c r="I26" i="11" s="1"/>
  <c r="J25" i="11"/>
  <c r="K25" i="11" s="1"/>
  <c r="H25" i="11"/>
  <c r="I25" i="11" s="1"/>
  <c r="K24" i="11"/>
  <c r="J24" i="11"/>
  <c r="I24" i="11"/>
  <c r="H24" i="11"/>
  <c r="J23" i="11"/>
  <c r="K23" i="11" s="1"/>
  <c r="H23" i="11"/>
  <c r="I23" i="11" s="1"/>
  <c r="J22" i="11"/>
  <c r="I22" i="11"/>
  <c r="H22" i="11"/>
  <c r="G22" i="11"/>
  <c r="K22" i="11" s="1"/>
  <c r="F22" i="11"/>
  <c r="E22" i="11"/>
  <c r="D22" i="11"/>
  <c r="J21" i="11"/>
  <c r="H21" i="11"/>
  <c r="I21" i="11" s="1"/>
  <c r="G21" i="11"/>
  <c r="F21" i="11"/>
  <c r="E21" i="11"/>
  <c r="D21" i="11"/>
  <c r="C21" i="11"/>
  <c r="K21" i="11" s="1"/>
  <c r="J20" i="11"/>
  <c r="G20" i="11"/>
  <c r="H20" i="11" s="1"/>
  <c r="I20" i="11" s="1"/>
  <c r="F20" i="11"/>
  <c r="E20" i="11"/>
  <c r="D20" i="11"/>
  <c r="J19" i="11"/>
  <c r="G19" i="11"/>
  <c r="E19" i="11"/>
  <c r="D19" i="11"/>
  <c r="K18" i="11"/>
  <c r="J18" i="11"/>
  <c r="I18" i="11"/>
  <c r="H18" i="11"/>
  <c r="J17" i="11"/>
  <c r="K17" i="11" s="1"/>
  <c r="I17" i="11"/>
  <c r="H17" i="11"/>
  <c r="J16" i="11"/>
  <c r="G16" i="11"/>
  <c r="H16" i="11" s="1"/>
  <c r="I16" i="11" s="1"/>
  <c r="F16" i="11"/>
  <c r="E16" i="11"/>
  <c r="D16" i="11"/>
  <c r="J15" i="11"/>
  <c r="G15" i="11"/>
  <c r="H15" i="11" s="1"/>
  <c r="I15" i="11" s="1"/>
  <c r="F15" i="11"/>
  <c r="E15" i="11"/>
  <c r="D15" i="11"/>
  <c r="J14" i="11"/>
  <c r="G14" i="11"/>
  <c r="E14" i="11"/>
  <c r="D14" i="11"/>
  <c r="J13" i="11"/>
  <c r="K13" i="11" s="1"/>
  <c r="I13" i="11"/>
  <c r="H13" i="11"/>
  <c r="J12" i="11"/>
  <c r="K12" i="11" s="1"/>
  <c r="I12" i="11"/>
  <c r="H12" i="11"/>
  <c r="J11" i="11"/>
  <c r="K11" i="11" s="1"/>
  <c r="F11" i="11"/>
  <c r="H11" i="11" s="1"/>
  <c r="I11" i="11" s="1"/>
  <c r="J10" i="11"/>
  <c r="K10" i="11" s="1"/>
  <c r="H10" i="11"/>
  <c r="I10" i="11" s="1"/>
  <c r="J9" i="11"/>
  <c r="K9" i="11" s="1"/>
  <c r="H9" i="11"/>
  <c r="I9" i="11" s="1"/>
  <c r="J8" i="11"/>
  <c r="K8" i="11" s="1"/>
  <c r="H8" i="11"/>
  <c r="I8" i="11" s="1"/>
  <c r="J7" i="11"/>
  <c r="K7" i="11" s="1"/>
  <c r="F7" i="11"/>
  <c r="K6" i="11"/>
  <c r="J6" i="11"/>
  <c r="H6" i="11"/>
  <c r="I6" i="11" s="1"/>
  <c r="K28" i="10"/>
  <c r="J28" i="10"/>
  <c r="I28" i="10"/>
  <c r="H28" i="10"/>
  <c r="K27" i="10"/>
  <c r="J27" i="10"/>
  <c r="H27" i="10"/>
  <c r="I27" i="10" s="1"/>
  <c r="K26" i="10"/>
  <c r="J26" i="10"/>
  <c r="H26" i="10"/>
  <c r="I26" i="10" s="1"/>
  <c r="K25" i="10"/>
  <c r="J25" i="10"/>
  <c r="I25" i="10"/>
  <c r="H25" i="10"/>
  <c r="K24" i="10"/>
  <c r="J24" i="10"/>
  <c r="H24" i="10"/>
  <c r="I24" i="10" s="1"/>
  <c r="K23" i="10"/>
  <c r="J23" i="10"/>
  <c r="I23" i="10"/>
  <c r="H23" i="10"/>
  <c r="H22" i="10"/>
  <c r="G22" i="10"/>
  <c r="J22" i="10" s="1"/>
  <c r="F22" i="10"/>
  <c r="E22" i="10"/>
  <c r="D22" i="10"/>
  <c r="C22" i="10"/>
  <c r="K22" i="10" s="1"/>
  <c r="J21" i="10"/>
  <c r="I21" i="10"/>
  <c r="H21" i="10"/>
  <c r="G21" i="10"/>
  <c r="F21" i="10"/>
  <c r="E21" i="10"/>
  <c r="D21" i="10"/>
  <c r="C21" i="10"/>
  <c r="K21" i="10" s="1"/>
  <c r="J20" i="10"/>
  <c r="G20" i="10"/>
  <c r="H20" i="10" s="1"/>
  <c r="F20" i="10"/>
  <c r="I20" i="10" s="1"/>
  <c r="E20" i="10"/>
  <c r="D20" i="10"/>
  <c r="C20" i="10"/>
  <c r="K20" i="10" s="1"/>
  <c r="K19" i="10"/>
  <c r="J19" i="10"/>
  <c r="I19" i="10"/>
  <c r="H19" i="10"/>
  <c r="K18" i="10"/>
  <c r="J18" i="10"/>
  <c r="H18" i="10"/>
  <c r="I18" i="10" s="1"/>
  <c r="G17" i="10"/>
  <c r="J17" i="10" s="1"/>
  <c r="F17" i="10"/>
  <c r="E17" i="10"/>
  <c r="D17" i="10"/>
  <c r="C17" i="10"/>
  <c r="K17" i="10" s="1"/>
  <c r="H16" i="10"/>
  <c r="G16" i="10"/>
  <c r="J16" i="10" s="1"/>
  <c r="F16" i="10"/>
  <c r="E16" i="10"/>
  <c r="D16" i="10"/>
  <c r="C16" i="10"/>
  <c r="K16" i="10" s="1"/>
  <c r="J15" i="10"/>
  <c r="I15" i="10"/>
  <c r="H15" i="10"/>
  <c r="G15" i="10"/>
  <c r="F15" i="10"/>
  <c r="E15" i="10"/>
  <c r="D15" i="10"/>
  <c r="C15" i="10"/>
  <c r="K15" i="10" s="1"/>
  <c r="J14" i="10"/>
  <c r="K14" i="10" s="1"/>
  <c r="I14" i="10"/>
  <c r="H14" i="10"/>
  <c r="J13" i="10"/>
  <c r="K13" i="10" s="1"/>
  <c r="I13" i="10"/>
  <c r="H13" i="10"/>
  <c r="J12" i="10"/>
  <c r="K12" i="10" s="1"/>
  <c r="I12" i="10"/>
  <c r="H12" i="10"/>
  <c r="J11" i="10"/>
  <c r="K11" i="10" s="1"/>
  <c r="I11" i="10"/>
  <c r="H11" i="10"/>
  <c r="J10" i="10"/>
  <c r="K10" i="10" s="1"/>
  <c r="I10" i="10"/>
  <c r="H10" i="10"/>
  <c r="J9" i="10"/>
  <c r="K9" i="10" s="1"/>
  <c r="I9" i="10"/>
  <c r="H9" i="10"/>
  <c r="J8" i="10"/>
  <c r="K8" i="10" s="1"/>
  <c r="I8" i="10"/>
  <c r="H8" i="10"/>
  <c r="J7" i="10"/>
  <c r="K7" i="10" s="1"/>
  <c r="I7" i="10"/>
  <c r="H7" i="10"/>
  <c r="J6" i="10"/>
  <c r="K6" i="10" s="1"/>
  <c r="I6" i="10"/>
  <c r="H6" i="10"/>
  <c r="O50" i="9"/>
  <c r="N50" i="9"/>
  <c r="M50" i="9"/>
  <c r="L50" i="9"/>
  <c r="K50" i="9"/>
  <c r="J50" i="9"/>
  <c r="I50" i="9"/>
  <c r="H50" i="9"/>
  <c r="G50" i="9"/>
  <c r="F50" i="9"/>
  <c r="O49" i="9"/>
  <c r="N49" i="9"/>
  <c r="M49" i="9"/>
  <c r="L49" i="9"/>
  <c r="K49" i="9"/>
  <c r="J49" i="9"/>
  <c r="I49" i="9"/>
  <c r="H49" i="9"/>
  <c r="G49" i="9"/>
  <c r="F49" i="9"/>
  <c r="O48" i="9"/>
  <c r="N48" i="9"/>
  <c r="M48" i="9"/>
  <c r="L48" i="9"/>
  <c r="K48" i="9"/>
  <c r="J48" i="9"/>
  <c r="I48" i="9"/>
  <c r="H48" i="9"/>
  <c r="G48" i="9"/>
  <c r="F48" i="9"/>
  <c r="O47" i="9"/>
  <c r="N47" i="9"/>
  <c r="M47" i="9"/>
  <c r="L47" i="9"/>
  <c r="K47" i="9"/>
  <c r="J47" i="9"/>
  <c r="I47" i="9"/>
  <c r="H47" i="9"/>
  <c r="G47" i="9"/>
  <c r="F47" i="9"/>
  <c r="O46" i="9"/>
  <c r="N46" i="9"/>
  <c r="M46" i="9"/>
  <c r="L46" i="9"/>
  <c r="K46" i="9"/>
  <c r="J46" i="9"/>
  <c r="I46" i="9"/>
  <c r="H46" i="9"/>
  <c r="G46" i="9"/>
  <c r="F46" i="9"/>
  <c r="Q45" i="9"/>
  <c r="P45" i="9"/>
  <c r="Q44" i="9"/>
  <c r="P44" i="9"/>
  <c r="Q43" i="9"/>
  <c r="P43" i="9"/>
  <c r="Q42" i="9"/>
  <c r="P42" i="9"/>
  <c r="Q41" i="9"/>
  <c r="P41" i="9"/>
  <c r="Q40" i="9"/>
  <c r="P40" i="9"/>
  <c r="Q39" i="9"/>
  <c r="P39" i="9"/>
  <c r="Q38" i="9"/>
  <c r="P38" i="9"/>
  <c r="Q37" i="9"/>
  <c r="P37" i="9"/>
  <c r="Q36" i="9"/>
  <c r="P36" i="9"/>
  <c r="Q35" i="9"/>
  <c r="P35" i="9"/>
  <c r="Q34" i="9"/>
  <c r="P34" i="9"/>
  <c r="Q33" i="9"/>
  <c r="P33" i="9"/>
  <c r="Q32" i="9"/>
  <c r="P32" i="9"/>
  <c r="Q31" i="9"/>
  <c r="P31" i="9"/>
  <c r="Q30" i="9"/>
  <c r="P30" i="9"/>
  <c r="Q29" i="9"/>
  <c r="P29" i="9"/>
  <c r="Q28" i="9"/>
  <c r="P28" i="9"/>
  <c r="Q27" i="9"/>
  <c r="P27" i="9"/>
  <c r="Q26" i="9"/>
  <c r="P26" i="9"/>
  <c r="Q25" i="9"/>
  <c r="P25" i="9"/>
  <c r="Q24" i="9"/>
  <c r="P24" i="9"/>
  <c r="Q23" i="9"/>
  <c r="P23" i="9"/>
  <c r="Q22" i="9"/>
  <c r="P22" i="9"/>
  <c r="Q21" i="9"/>
  <c r="P21" i="9"/>
  <c r="Q20" i="9"/>
  <c r="P20" i="9"/>
  <c r="Q19" i="9"/>
  <c r="P19" i="9"/>
  <c r="Q18" i="9"/>
  <c r="P18" i="9"/>
  <c r="Q17" i="9"/>
  <c r="P17" i="9"/>
  <c r="Q16" i="9"/>
  <c r="P16" i="9"/>
  <c r="Q15" i="9"/>
  <c r="P15" i="9"/>
  <c r="Q14" i="9"/>
  <c r="P14" i="9"/>
  <c r="Q13" i="9"/>
  <c r="P13" i="9"/>
  <c r="Q12" i="9"/>
  <c r="P12" i="9"/>
  <c r="Q11" i="9"/>
  <c r="P11" i="9"/>
  <c r="Q10" i="9"/>
  <c r="P10" i="9"/>
  <c r="Q9" i="9"/>
  <c r="Q50" i="9" s="1"/>
  <c r="P9" i="9"/>
  <c r="P50" i="9" s="1"/>
  <c r="Q8" i="9"/>
  <c r="Q49" i="9" s="1"/>
  <c r="P8" i="9"/>
  <c r="P49" i="9" s="1"/>
  <c r="Q7" i="9"/>
  <c r="Q48" i="9" s="1"/>
  <c r="P7" i="9"/>
  <c r="P48" i="9" s="1"/>
  <c r="Q6" i="9"/>
  <c r="Q47" i="9" s="1"/>
  <c r="Q46" i="9" s="1"/>
  <c r="P6" i="9"/>
  <c r="P47" i="9" s="1"/>
  <c r="P46" i="9" s="1"/>
  <c r="D36" i="7"/>
  <c r="D37" i="7" s="1"/>
  <c r="E20" i="7"/>
  <c r="E37" i="7" s="1"/>
  <c r="D20" i="7"/>
  <c r="I37" i="8"/>
  <c r="J37" i="8" s="1"/>
  <c r="I36" i="8"/>
  <c r="J36" i="8" s="1"/>
  <c r="E36" i="8"/>
  <c r="E37" i="8" s="1"/>
  <c r="D36" i="8"/>
  <c r="D37" i="8" s="1"/>
  <c r="L35" i="8"/>
  <c r="K35" i="8"/>
  <c r="I35" i="8"/>
  <c r="J35" i="8" s="1"/>
  <c r="L34" i="8"/>
  <c r="K34" i="8"/>
  <c r="I34" i="8"/>
  <c r="J34" i="8" s="1"/>
  <c r="L33" i="8"/>
  <c r="K33" i="8"/>
  <c r="J33" i="8"/>
  <c r="I33" i="8"/>
  <c r="L32" i="8"/>
  <c r="K32" i="8"/>
  <c r="J32" i="8"/>
  <c r="I32" i="8"/>
  <c r="L31" i="8"/>
  <c r="K31" i="8"/>
  <c r="I31" i="8"/>
  <c r="J31" i="8" s="1"/>
  <c r="L30" i="8"/>
  <c r="K30" i="8"/>
  <c r="I30" i="8"/>
  <c r="J30" i="8" s="1"/>
  <c r="L29" i="8"/>
  <c r="K29" i="8"/>
  <c r="I29" i="8"/>
  <c r="J29" i="8" s="1"/>
  <c r="L28" i="8"/>
  <c r="K28" i="8"/>
  <c r="I28" i="8"/>
  <c r="J28" i="8" s="1"/>
  <c r="L27" i="8"/>
  <c r="K27" i="8"/>
  <c r="I27" i="8"/>
  <c r="J27" i="8" s="1"/>
  <c r="L26" i="8"/>
  <c r="K26" i="8"/>
  <c r="I26" i="8"/>
  <c r="J26" i="8" s="1"/>
  <c r="L25" i="8"/>
  <c r="K25" i="8"/>
  <c r="I25" i="8"/>
  <c r="J25" i="8" s="1"/>
  <c r="L24" i="8"/>
  <c r="K24" i="8"/>
  <c r="I24" i="8"/>
  <c r="J24" i="8" s="1"/>
  <c r="L23" i="8"/>
  <c r="K23" i="8"/>
  <c r="J23" i="8"/>
  <c r="I23" i="8"/>
  <c r="L22" i="8"/>
  <c r="K22" i="8"/>
  <c r="I22" i="8"/>
  <c r="J22" i="8" s="1"/>
  <c r="L21" i="8"/>
  <c r="K21" i="8"/>
  <c r="I21" i="8"/>
  <c r="J21" i="8" s="1"/>
  <c r="I20" i="8"/>
  <c r="J20" i="8" s="1"/>
  <c r="F20" i="8"/>
  <c r="E20" i="8"/>
  <c r="D20" i="8"/>
  <c r="K20" i="8" s="1"/>
  <c r="L20" i="8" s="1"/>
  <c r="L19" i="8"/>
  <c r="K19" i="8"/>
  <c r="J19" i="8"/>
  <c r="I19" i="8"/>
  <c r="L18" i="8"/>
  <c r="K18" i="8"/>
  <c r="I18" i="8"/>
  <c r="J18" i="8" s="1"/>
  <c r="L17" i="8"/>
  <c r="K17" i="8"/>
  <c r="J17" i="8"/>
  <c r="I17" i="8"/>
  <c r="L16" i="8"/>
  <c r="K16" i="8"/>
  <c r="J16" i="8"/>
  <c r="I16" i="8"/>
  <c r="L15" i="8"/>
  <c r="K15" i="8"/>
  <c r="I15" i="8"/>
  <c r="J15" i="8" s="1"/>
  <c r="L13" i="8"/>
  <c r="K13" i="8"/>
  <c r="I13" i="8"/>
  <c r="J13" i="8" s="1"/>
  <c r="L12" i="8"/>
  <c r="K12" i="8"/>
  <c r="I12" i="8"/>
  <c r="J12" i="8" s="1"/>
  <c r="L11" i="8"/>
  <c r="K11" i="8"/>
  <c r="I11" i="8"/>
  <c r="J11" i="8" s="1"/>
  <c r="L10" i="8"/>
  <c r="K10" i="8"/>
  <c r="I10" i="8"/>
  <c r="J10" i="8" s="1"/>
  <c r="L9" i="8"/>
  <c r="K9" i="8"/>
  <c r="J9" i="8"/>
  <c r="I9" i="8"/>
  <c r="L8" i="8"/>
  <c r="K8" i="8"/>
  <c r="J8" i="8"/>
  <c r="I8" i="8"/>
  <c r="L7" i="8"/>
  <c r="K7" i="8"/>
  <c r="J7" i="8"/>
  <c r="I7" i="8"/>
  <c r="L6" i="8"/>
  <c r="K6" i="8"/>
  <c r="I6" i="8"/>
  <c r="J6" i="8" s="1"/>
  <c r="I36" i="6"/>
  <c r="J36" i="6" s="1"/>
  <c r="F36" i="6"/>
  <c r="E36" i="6"/>
  <c r="E37" i="6" s="1"/>
  <c r="D36" i="6"/>
  <c r="K36" i="6" s="1"/>
  <c r="L36" i="6" s="1"/>
  <c r="K35" i="6"/>
  <c r="L35" i="6" s="1"/>
  <c r="I35" i="6"/>
  <c r="J35" i="6" s="1"/>
  <c r="L34" i="6"/>
  <c r="K34" i="6"/>
  <c r="J34" i="6"/>
  <c r="I34" i="6"/>
  <c r="L33" i="6"/>
  <c r="K33" i="6"/>
  <c r="J33" i="6"/>
  <c r="I33" i="6"/>
  <c r="L32" i="6"/>
  <c r="K32" i="6"/>
  <c r="J32" i="6"/>
  <c r="I32" i="6"/>
  <c r="K31" i="6"/>
  <c r="L31" i="6" s="1"/>
  <c r="I31" i="6"/>
  <c r="J31" i="6" s="1"/>
  <c r="K30" i="6"/>
  <c r="L30" i="6" s="1"/>
  <c r="I30" i="6"/>
  <c r="J30" i="6" s="1"/>
  <c r="K29" i="6"/>
  <c r="L29" i="6" s="1"/>
  <c r="I29" i="6"/>
  <c r="J29" i="6" s="1"/>
  <c r="K28" i="6"/>
  <c r="L28" i="6" s="1"/>
  <c r="I28" i="6"/>
  <c r="J28" i="6" s="1"/>
  <c r="K27" i="6"/>
  <c r="L27" i="6" s="1"/>
  <c r="I27" i="6"/>
  <c r="J27" i="6" s="1"/>
  <c r="K26" i="6"/>
  <c r="L26" i="6" s="1"/>
  <c r="I26" i="6"/>
  <c r="J26" i="6" s="1"/>
  <c r="K25" i="6"/>
  <c r="L25" i="6" s="1"/>
  <c r="I25" i="6"/>
  <c r="J25" i="6" s="1"/>
  <c r="K24" i="6"/>
  <c r="L24" i="6" s="1"/>
  <c r="I24" i="6"/>
  <c r="J24" i="6" s="1"/>
  <c r="L23" i="6"/>
  <c r="K23" i="6"/>
  <c r="J23" i="6"/>
  <c r="I23" i="6"/>
  <c r="K22" i="6"/>
  <c r="L22" i="6" s="1"/>
  <c r="I22" i="6"/>
  <c r="J22" i="6" s="1"/>
  <c r="K21" i="6"/>
  <c r="L21" i="6" s="1"/>
  <c r="I21" i="6"/>
  <c r="J21" i="6" s="1"/>
  <c r="K20" i="6"/>
  <c r="E20" i="6"/>
  <c r="D20" i="6"/>
  <c r="L20" i="6" s="1"/>
  <c r="L19" i="6"/>
  <c r="K19" i="6"/>
  <c r="J19" i="6"/>
  <c r="I19" i="6"/>
  <c r="L18" i="6"/>
  <c r="K18" i="6"/>
  <c r="J18" i="6"/>
  <c r="I18" i="6"/>
  <c r="K17" i="6"/>
  <c r="L17" i="6" s="1"/>
  <c r="I17" i="6"/>
  <c r="J17" i="6" s="1"/>
  <c r="L16" i="6"/>
  <c r="K16" i="6"/>
  <c r="J16" i="6"/>
  <c r="I16" i="6"/>
  <c r="L15" i="6"/>
  <c r="K15" i="6"/>
  <c r="I15" i="6"/>
  <c r="J15" i="6" s="1"/>
  <c r="K13" i="6"/>
  <c r="L13" i="6" s="1"/>
  <c r="I13" i="6"/>
  <c r="J13" i="6" s="1"/>
  <c r="K12" i="6"/>
  <c r="L12" i="6" s="1"/>
  <c r="I12" i="6"/>
  <c r="J12" i="6" s="1"/>
  <c r="K11" i="6"/>
  <c r="L11" i="6" s="1"/>
  <c r="I11" i="6"/>
  <c r="J11" i="6" s="1"/>
  <c r="K10" i="6"/>
  <c r="L10" i="6" s="1"/>
  <c r="I10" i="6"/>
  <c r="J10" i="6" s="1"/>
  <c r="L9" i="6"/>
  <c r="K9" i="6"/>
  <c r="J9" i="6"/>
  <c r="I9" i="6"/>
  <c r="K8" i="6"/>
  <c r="L8" i="6" s="1"/>
  <c r="I8" i="6"/>
  <c r="J8" i="6" s="1"/>
  <c r="L7" i="6"/>
  <c r="K7" i="6"/>
  <c r="J7" i="6"/>
  <c r="I7" i="6"/>
  <c r="L6" i="6"/>
  <c r="K6" i="6"/>
  <c r="I6" i="6"/>
  <c r="J6" i="6" s="1"/>
  <c r="J36" i="5"/>
  <c r="I36" i="5"/>
  <c r="F36" i="5"/>
  <c r="E36" i="5"/>
  <c r="E37" i="5" s="1"/>
  <c r="D36" i="5"/>
  <c r="K36" i="5" s="1"/>
  <c r="L36" i="5" s="1"/>
  <c r="L35" i="5"/>
  <c r="K35" i="5"/>
  <c r="J35" i="5"/>
  <c r="I35" i="5"/>
  <c r="L34" i="5"/>
  <c r="K34" i="5"/>
  <c r="J34" i="5"/>
  <c r="I34" i="5"/>
  <c r="L33" i="5"/>
  <c r="K33" i="5"/>
  <c r="J33" i="5"/>
  <c r="I33" i="5"/>
  <c r="L32" i="5"/>
  <c r="K32" i="5"/>
  <c r="J32" i="5"/>
  <c r="I32" i="5"/>
  <c r="K31" i="5"/>
  <c r="L31" i="5" s="1"/>
  <c r="I31" i="5"/>
  <c r="J31" i="5" s="1"/>
  <c r="K30" i="5"/>
  <c r="L30" i="5" s="1"/>
  <c r="I30" i="5"/>
  <c r="J30" i="5" s="1"/>
  <c r="K29" i="5"/>
  <c r="L29" i="5" s="1"/>
  <c r="I29" i="5"/>
  <c r="J29" i="5" s="1"/>
  <c r="L28" i="5"/>
  <c r="K28" i="5"/>
  <c r="J28" i="5"/>
  <c r="I28" i="5"/>
  <c r="K27" i="5"/>
  <c r="L27" i="5" s="1"/>
  <c r="I27" i="5"/>
  <c r="J27" i="5" s="1"/>
  <c r="L26" i="5"/>
  <c r="K26" i="5"/>
  <c r="J26" i="5"/>
  <c r="I26" i="5"/>
  <c r="K25" i="5"/>
  <c r="L25" i="5" s="1"/>
  <c r="I25" i="5"/>
  <c r="J25" i="5" s="1"/>
  <c r="K24" i="5"/>
  <c r="L24" i="5" s="1"/>
  <c r="I24" i="5"/>
  <c r="J24" i="5" s="1"/>
  <c r="L23" i="5"/>
  <c r="K23" i="5"/>
  <c r="J23" i="5"/>
  <c r="I23" i="5"/>
  <c r="L22" i="5"/>
  <c r="K22" i="5"/>
  <c r="J22" i="5"/>
  <c r="I22" i="5"/>
  <c r="K21" i="5"/>
  <c r="L21" i="5" s="1"/>
  <c r="J21" i="5"/>
  <c r="I21" i="5"/>
  <c r="K20" i="5"/>
  <c r="E20" i="5"/>
  <c r="D20" i="5"/>
  <c r="L20" i="5" s="1"/>
  <c r="L19" i="5"/>
  <c r="K19" i="5"/>
  <c r="J19" i="5"/>
  <c r="I19" i="5"/>
  <c r="L18" i="5"/>
  <c r="K18" i="5"/>
  <c r="J18" i="5"/>
  <c r="I18" i="5"/>
  <c r="L17" i="5"/>
  <c r="K17" i="5"/>
  <c r="J17" i="5"/>
  <c r="I17" i="5"/>
  <c r="L16" i="5"/>
  <c r="K16" i="5"/>
  <c r="J16" i="5"/>
  <c r="I16" i="5"/>
  <c r="L15" i="5"/>
  <c r="K15" i="5"/>
  <c r="J15" i="5"/>
  <c r="I15" i="5"/>
  <c r="K13" i="5"/>
  <c r="L13" i="5" s="1"/>
  <c r="I13" i="5"/>
  <c r="J13" i="5" s="1"/>
  <c r="K12" i="5"/>
  <c r="L12" i="5" s="1"/>
  <c r="J12" i="5"/>
  <c r="I12" i="5"/>
  <c r="K11" i="5"/>
  <c r="L11" i="5" s="1"/>
  <c r="J11" i="5"/>
  <c r="I11" i="5"/>
  <c r="K10" i="5"/>
  <c r="L10" i="5" s="1"/>
  <c r="I10" i="5"/>
  <c r="J10" i="5" s="1"/>
  <c r="L9" i="5"/>
  <c r="K9" i="5"/>
  <c r="J9" i="5"/>
  <c r="I9" i="5"/>
  <c r="L8" i="5"/>
  <c r="K8" i="5"/>
  <c r="J8" i="5"/>
  <c r="I8" i="5"/>
  <c r="L7" i="5"/>
  <c r="K7" i="5"/>
  <c r="J7" i="5"/>
  <c r="I7" i="5"/>
  <c r="L6" i="5"/>
  <c r="K6" i="5"/>
  <c r="I6" i="5"/>
  <c r="J6" i="5" s="1"/>
  <c r="E38" i="4"/>
  <c r="F37" i="4"/>
  <c r="F38" i="4" s="1"/>
  <c r="E37" i="4"/>
  <c r="D37" i="4"/>
  <c r="D38" i="4" s="1"/>
  <c r="K36" i="4"/>
  <c r="K35" i="4"/>
  <c r="J34" i="4"/>
  <c r="I34" i="4"/>
  <c r="L34" i="4"/>
  <c r="K33" i="4"/>
  <c r="J33" i="4"/>
  <c r="I33" i="4"/>
  <c r="K32" i="4"/>
  <c r="K31" i="4"/>
  <c r="I30" i="4"/>
  <c r="J30" i="4" s="1"/>
  <c r="K29" i="4"/>
  <c r="J29" i="4"/>
  <c r="I29" i="4"/>
  <c r="K28" i="4"/>
  <c r="K27" i="4"/>
  <c r="I26" i="4"/>
  <c r="J26" i="4" s="1"/>
  <c r="K25" i="4"/>
  <c r="I25" i="4"/>
  <c r="J25" i="4" s="1"/>
  <c r="K24" i="4"/>
  <c r="J24" i="4"/>
  <c r="K23" i="4"/>
  <c r="J22" i="4"/>
  <c r="I22" i="4"/>
  <c r="K21" i="4"/>
  <c r="J21" i="4"/>
  <c r="I21" i="4"/>
  <c r="F21" i="4"/>
  <c r="E21" i="4"/>
  <c r="D21" i="4"/>
  <c r="L21" i="4" s="1"/>
  <c r="K20" i="4"/>
  <c r="J20" i="4"/>
  <c r="K19" i="4"/>
  <c r="J18" i="4"/>
  <c r="I18" i="4"/>
  <c r="K17" i="4"/>
  <c r="J17" i="4"/>
  <c r="I17" i="4"/>
  <c r="K16" i="4"/>
  <c r="J16" i="4"/>
  <c r="K14" i="4"/>
  <c r="K13" i="4"/>
  <c r="I13" i="4"/>
  <c r="J13" i="4" s="1"/>
  <c r="L13" i="4"/>
  <c r="K12" i="4"/>
  <c r="I12" i="4"/>
  <c r="J12" i="4" s="1"/>
  <c r="K11" i="4"/>
  <c r="K10" i="4"/>
  <c r="K9" i="4"/>
  <c r="L9" i="4" s="1"/>
  <c r="J9" i="4"/>
  <c r="I9" i="4"/>
  <c r="K8" i="4"/>
  <c r="J8" i="4"/>
  <c r="I8" i="4"/>
  <c r="K7" i="4"/>
  <c r="H36" i="3"/>
  <c r="H37" i="3" s="1"/>
  <c r="F36" i="3"/>
  <c r="F37" i="3" s="1"/>
  <c r="E36" i="3"/>
  <c r="E37" i="3" s="1"/>
  <c r="D36" i="3"/>
  <c r="D37" i="3" s="1"/>
  <c r="L35" i="3"/>
  <c r="K35" i="3"/>
  <c r="J35" i="3"/>
  <c r="I35" i="3"/>
  <c r="L34" i="3"/>
  <c r="K34" i="3"/>
  <c r="J34" i="3"/>
  <c r="I34" i="3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K30" i="3"/>
  <c r="J30" i="3"/>
  <c r="I30" i="3"/>
  <c r="L29" i="3"/>
  <c r="K29" i="3"/>
  <c r="J29" i="3"/>
  <c r="I29" i="3"/>
  <c r="L28" i="3"/>
  <c r="K28" i="3"/>
  <c r="J28" i="3"/>
  <c r="I28" i="3"/>
  <c r="L27" i="3"/>
  <c r="K27" i="3"/>
  <c r="J27" i="3"/>
  <c r="I27" i="3"/>
  <c r="L26" i="3"/>
  <c r="K26" i="3"/>
  <c r="J26" i="3"/>
  <c r="I26" i="3"/>
  <c r="L25" i="3"/>
  <c r="K25" i="3"/>
  <c r="J25" i="3"/>
  <c r="I25" i="3"/>
  <c r="L24" i="3"/>
  <c r="K24" i="3"/>
  <c r="J24" i="3"/>
  <c r="I24" i="3"/>
  <c r="L23" i="3"/>
  <c r="K23" i="3"/>
  <c r="J23" i="3"/>
  <c r="I23" i="3"/>
  <c r="L22" i="3"/>
  <c r="K22" i="3"/>
  <c r="J22" i="3"/>
  <c r="I22" i="3"/>
  <c r="L21" i="3"/>
  <c r="K21" i="3"/>
  <c r="J21" i="3"/>
  <c r="I21" i="3"/>
  <c r="G20" i="3"/>
  <c r="I20" i="3" s="1"/>
  <c r="J20" i="3" s="1"/>
  <c r="D20" i="3"/>
  <c r="K20" i="3" s="1"/>
  <c r="L20" i="3" s="1"/>
  <c r="L19" i="3"/>
  <c r="K19" i="3"/>
  <c r="J19" i="3"/>
  <c r="I19" i="3"/>
  <c r="L18" i="3"/>
  <c r="K18" i="3"/>
  <c r="J18" i="3"/>
  <c r="I18" i="3"/>
  <c r="L17" i="3"/>
  <c r="K17" i="3"/>
  <c r="J17" i="3"/>
  <c r="I17" i="3"/>
  <c r="L16" i="3"/>
  <c r="K16" i="3"/>
  <c r="J16" i="3"/>
  <c r="I16" i="3"/>
  <c r="L15" i="3"/>
  <c r="K15" i="3"/>
  <c r="J15" i="3"/>
  <c r="I15" i="3"/>
  <c r="L13" i="3"/>
  <c r="K13" i="3"/>
  <c r="J13" i="3"/>
  <c r="I13" i="3"/>
  <c r="L12" i="3"/>
  <c r="K12" i="3"/>
  <c r="J12" i="3"/>
  <c r="I12" i="3"/>
  <c r="L11" i="3"/>
  <c r="K11" i="3"/>
  <c r="J11" i="3"/>
  <c r="I11" i="3"/>
  <c r="L10" i="3"/>
  <c r="K10" i="3"/>
  <c r="J10" i="3"/>
  <c r="I10" i="3"/>
  <c r="L9" i="3"/>
  <c r="K9" i="3"/>
  <c r="J9" i="3"/>
  <c r="I9" i="3"/>
  <c r="L8" i="3"/>
  <c r="K8" i="3"/>
  <c r="J8" i="3"/>
  <c r="I8" i="3"/>
  <c r="L7" i="3"/>
  <c r="K7" i="3"/>
  <c r="J7" i="3"/>
  <c r="I7" i="3"/>
  <c r="L6" i="3"/>
  <c r="K6" i="3"/>
  <c r="J6" i="3"/>
  <c r="I6" i="3"/>
  <c r="K39" i="15"/>
  <c r="L39" i="15" s="1"/>
  <c r="J39" i="15"/>
  <c r="I39" i="15"/>
  <c r="L38" i="15"/>
  <c r="K38" i="15"/>
  <c r="J38" i="15"/>
  <c r="I38" i="15"/>
  <c r="K36" i="15"/>
  <c r="J36" i="15"/>
  <c r="I36" i="15"/>
  <c r="H36" i="15"/>
  <c r="L36" i="15" s="1"/>
  <c r="K35" i="15"/>
  <c r="L35" i="15" s="1"/>
  <c r="J35" i="15"/>
  <c r="I35" i="15"/>
  <c r="K34" i="15"/>
  <c r="L34" i="15" s="1"/>
  <c r="J34" i="15"/>
  <c r="I34" i="15"/>
  <c r="L33" i="15"/>
  <c r="K33" i="15"/>
  <c r="J33" i="15"/>
  <c r="I33" i="15"/>
  <c r="L32" i="15"/>
  <c r="K32" i="15"/>
  <c r="J32" i="15"/>
  <c r="I32" i="15"/>
  <c r="L31" i="15"/>
  <c r="K31" i="15"/>
  <c r="J31" i="15"/>
  <c r="I31" i="15"/>
  <c r="K30" i="15"/>
  <c r="L30" i="15" s="1"/>
  <c r="J30" i="15"/>
  <c r="I30" i="15"/>
  <c r="K29" i="15"/>
  <c r="L29" i="15" s="1"/>
  <c r="J29" i="15"/>
  <c r="I29" i="15"/>
  <c r="L28" i="15"/>
  <c r="K28" i="15"/>
  <c r="J28" i="15"/>
  <c r="I28" i="15"/>
  <c r="K27" i="15"/>
  <c r="L27" i="15" s="1"/>
  <c r="J27" i="15"/>
  <c r="I27" i="15"/>
  <c r="K26" i="15"/>
  <c r="L26" i="15" s="1"/>
  <c r="J26" i="15"/>
  <c r="I26" i="15"/>
  <c r="K25" i="15"/>
  <c r="L25" i="15" s="1"/>
  <c r="J25" i="15"/>
  <c r="I25" i="15"/>
  <c r="K24" i="15"/>
  <c r="L24" i="15" s="1"/>
  <c r="J24" i="15"/>
  <c r="I24" i="15"/>
  <c r="L23" i="15"/>
  <c r="K23" i="15"/>
  <c r="J23" i="15"/>
  <c r="I23" i="15"/>
  <c r="K22" i="15"/>
  <c r="L22" i="15" s="1"/>
  <c r="J22" i="15"/>
  <c r="I22" i="15"/>
  <c r="K21" i="15"/>
  <c r="L21" i="15" s="1"/>
  <c r="J21" i="15"/>
  <c r="I21" i="15"/>
  <c r="K20" i="15"/>
  <c r="H20" i="15"/>
  <c r="H37" i="15" s="1"/>
  <c r="L19" i="15"/>
  <c r="K19" i="15"/>
  <c r="J19" i="15"/>
  <c r="I19" i="15"/>
  <c r="L18" i="15"/>
  <c r="K18" i="15"/>
  <c r="I18" i="15"/>
  <c r="J18" i="15" s="1"/>
  <c r="L17" i="15"/>
  <c r="K17" i="15"/>
  <c r="I17" i="15"/>
  <c r="J17" i="15" s="1"/>
  <c r="L16" i="15"/>
  <c r="K16" i="15"/>
  <c r="J16" i="15"/>
  <c r="I16" i="15"/>
  <c r="L13" i="15"/>
  <c r="K13" i="15"/>
  <c r="I13" i="15"/>
  <c r="J13" i="15" s="1"/>
  <c r="L12" i="15"/>
  <c r="K12" i="15"/>
  <c r="I12" i="15"/>
  <c r="J12" i="15" s="1"/>
  <c r="L11" i="15"/>
  <c r="K11" i="15"/>
  <c r="I11" i="15"/>
  <c r="J11" i="15" s="1"/>
  <c r="L10" i="15"/>
  <c r="K10" i="15"/>
  <c r="I10" i="15"/>
  <c r="J10" i="15" s="1"/>
  <c r="L9" i="15"/>
  <c r="K9" i="15"/>
  <c r="J9" i="15"/>
  <c r="I9" i="15"/>
  <c r="L8" i="15"/>
  <c r="K8" i="15"/>
  <c r="I8" i="15"/>
  <c r="J8" i="15" s="1"/>
  <c r="L7" i="15"/>
  <c r="K7" i="15"/>
  <c r="J7" i="15"/>
  <c r="I7" i="15"/>
  <c r="L6" i="15"/>
  <c r="K6" i="15"/>
  <c r="I6" i="15"/>
  <c r="J6" i="15" s="1"/>
  <c r="I27" i="1"/>
  <c r="H27" i="1"/>
  <c r="E27" i="1"/>
  <c r="D27" i="1"/>
  <c r="M26" i="1"/>
  <c r="L26" i="1"/>
  <c r="J26" i="1"/>
  <c r="N26" i="1" s="1"/>
  <c r="F26" i="1"/>
  <c r="M25" i="1"/>
  <c r="L25" i="1"/>
  <c r="J25" i="1"/>
  <c r="F25" i="1"/>
  <c r="M24" i="1"/>
  <c r="L24" i="1"/>
  <c r="J24" i="1"/>
  <c r="F24" i="1"/>
  <c r="M23" i="1"/>
  <c r="L23" i="1"/>
  <c r="J23" i="1"/>
  <c r="N23" i="1" s="1"/>
  <c r="F23" i="1"/>
  <c r="M22" i="1"/>
  <c r="L22" i="1"/>
  <c r="J22" i="1"/>
  <c r="N22" i="1" s="1"/>
  <c r="F22" i="1"/>
  <c r="M21" i="1"/>
  <c r="L21" i="1"/>
  <c r="J21" i="1"/>
  <c r="F21" i="1"/>
  <c r="M20" i="1"/>
  <c r="L20" i="1"/>
  <c r="J20" i="1"/>
  <c r="F20" i="1"/>
  <c r="M19" i="1"/>
  <c r="L19" i="1"/>
  <c r="J19" i="1"/>
  <c r="N19" i="1" s="1"/>
  <c r="F19" i="1"/>
  <c r="M18" i="1"/>
  <c r="L18" i="1"/>
  <c r="J18" i="1"/>
  <c r="N18" i="1" s="1"/>
  <c r="F18" i="1"/>
  <c r="M17" i="1"/>
  <c r="L17" i="1"/>
  <c r="J17" i="1"/>
  <c r="N17" i="1" s="1"/>
  <c r="F17" i="1"/>
  <c r="M16" i="1"/>
  <c r="L16" i="1"/>
  <c r="J16" i="1"/>
  <c r="F16" i="1"/>
  <c r="M15" i="1"/>
  <c r="L15" i="1"/>
  <c r="J15" i="1"/>
  <c r="N15" i="1" s="1"/>
  <c r="F15" i="1"/>
  <c r="M14" i="1"/>
  <c r="L14" i="1"/>
  <c r="J14" i="1"/>
  <c r="N14" i="1" s="1"/>
  <c r="F14" i="1"/>
  <c r="M13" i="1"/>
  <c r="L13" i="1"/>
  <c r="J13" i="1"/>
  <c r="F13" i="1"/>
  <c r="M12" i="1"/>
  <c r="L12" i="1"/>
  <c r="J12" i="1"/>
  <c r="F12" i="1"/>
  <c r="M11" i="1"/>
  <c r="L11" i="1"/>
  <c r="J11" i="1"/>
  <c r="N11" i="1" s="1"/>
  <c r="F11" i="1"/>
  <c r="M10" i="1"/>
  <c r="L10" i="1"/>
  <c r="J10" i="1"/>
  <c r="N10" i="1" s="1"/>
  <c r="F10" i="1"/>
  <c r="M9" i="1"/>
  <c r="L9" i="1"/>
  <c r="J9" i="1"/>
  <c r="F9" i="1"/>
  <c r="M8" i="1"/>
  <c r="L8" i="1"/>
  <c r="J8" i="1"/>
  <c r="F8" i="1"/>
  <c r="M7" i="1"/>
  <c r="L7" i="1"/>
  <c r="J7" i="1"/>
  <c r="N7" i="1" s="1"/>
  <c r="F7" i="1"/>
  <c r="M6" i="1"/>
  <c r="M27" i="1" s="1"/>
  <c r="L6" i="1"/>
  <c r="L27" i="1" s="1"/>
  <c r="J6" i="1"/>
  <c r="N6" i="1" s="1"/>
  <c r="F6" i="1"/>
  <c r="J15" i="14" l="1"/>
  <c r="I10" i="14"/>
  <c r="J10" i="14" s="1"/>
  <c r="I15" i="14"/>
  <c r="J10" i="13"/>
  <c r="J15" i="13"/>
  <c r="J19" i="13"/>
  <c r="K10" i="13"/>
  <c r="L10" i="13" s="1"/>
  <c r="K15" i="13"/>
  <c r="L15" i="13" s="1"/>
  <c r="K19" i="13"/>
  <c r="I22" i="12"/>
  <c r="I23" i="12"/>
  <c r="J23" i="12"/>
  <c r="K23" i="12" s="1"/>
  <c r="I7" i="11"/>
  <c r="F19" i="11"/>
  <c r="F14" i="11"/>
  <c r="H7" i="11"/>
  <c r="K14" i="11"/>
  <c r="K15" i="11"/>
  <c r="K16" i="11"/>
  <c r="K19" i="11"/>
  <c r="K20" i="11"/>
  <c r="I16" i="10"/>
  <c r="H17" i="10"/>
  <c r="I17" i="10" s="1"/>
  <c r="I22" i="10"/>
  <c r="K37" i="8"/>
  <c r="L37" i="8" s="1"/>
  <c r="K36" i="8"/>
  <c r="L36" i="8" s="1"/>
  <c r="I37" i="6"/>
  <c r="J37" i="6" s="1"/>
  <c r="D37" i="6"/>
  <c r="I20" i="6"/>
  <c r="J20" i="6" s="1"/>
  <c r="I37" i="5"/>
  <c r="J37" i="5" s="1"/>
  <c r="D37" i="5"/>
  <c r="I20" i="5"/>
  <c r="J20" i="5" s="1"/>
  <c r="I38" i="4"/>
  <c r="J38" i="4" s="1"/>
  <c r="K38" i="4"/>
  <c r="L38" i="4" s="1"/>
  <c r="L10" i="4"/>
  <c r="L31" i="4"/>
  <c r="L35" i="4"/>
  <c r="L7" i="4"/>
  <c r="I10" i="4"/>
  <c r="L11" i="4"/>
  <c r="I14" i="4"/>
  <c r="J14" i="4" s="1"/>
  <c r="L16" i="4"/>
  <c r="I19" i="4"/>
  <c r="L20" i="4"/>
  <c r="I23" i="4"/>
  <c r="L24" i="4"/>
  <c r="I27" i="4"/>
  <c r="J27" i="4" s="1"/>
  <c r="L28" i="4"/>
  <c r="I31" i="4"/>
  <c r="L32" i="4"/>
  <c r="I35" i="4"/>
  <c r="J35" i="4" s="1"/>
  <c r="L36" i="4"/>
  <c r="L14" i="4"/>
  <c r="L19" i="4"/>
  <c r="L23" i="4"/>
  <c r="L27" i="4"/>
  <c r="I7" i="4"/>
  <c r="J7" i="4" s="1"/>
  <c r="L8" i="4"/>
  <c r="J10" i="4"/>
  <c r="I11" i="4"/>
  <c r="J11" i="4" s="1"/>
  <c r="L12" i="4"/>
  <c r="I16" i="4"/>
  <c r="L17" i="4"/>
  <c r="K18" i="4"/>
  <c r="L18" i="4" s="1"/>
  <c r="J19" i="4"/>
  <c r="I20" i="4"/>
  <c r="K22" i="4"/>
  <c r="L22" i="4" s="1"/>
  <c r="J23" i="4"/>
  <c r="I24" i="4"/>
  <c r="L25" i="4"/>
  <c r="K26" i="4"/>
  <c r="L26" i="4" s="1"/>
  <c r="I28" i="4"/>
  <c r="J28" i="4" s="1"/>
  <c r="L29" i="4"/>
  <c r="K30" i="4"/>
  <c r="L30" i="4" s="1"/>
  <c r="J31" i="4"/>
  <c r="I32" i="4"/>
  <c r="J32" i="4" s="1"/>
  <c r="L33" i="4"/>
  <c r="K34" i="4"/>
  <c r="I36" i="4"/>
  <c r="J36" i="4" s="1"/>
  <c r="K37" i="3"/>
  <c r="L37" i="3" s="1"/>
  <c r="I37" i="3"/>
  <c r="K36" i="3"/>
  <c r="L36" i="3" s="1"/>
  <c r="I36" i="3"/>
  <c r="J36" i="3" s="1"/>
  <c r="I37" i="15"/>
  <c r="K37" i="15"/>
  <c r="L37" i="15" s="1"/>
  <c r="J37" i="15"/>
  <c r="L20" i="15"/>
  <c r="I20" i="15"/>
  <c r="J20" i="15" s="1"/>
  <c r="G7" i="1"/>
  <c r="G10" i="1"/>
  <c r="G11" i="1"/>
  <c r="G15" i="1"/>
  <c r="G18" i="1"/>
  <c r="G19" i="1"/>
  <c r="G23" i="1"/>
  <c r="G26" i="1"/>
  <c r="K12" i="1"/>
  <c r="K13" i="1"/>
  <c r="K21" i="1"/>
  <c r="K24" i="1"/>
  <c r="N9" i="1"/>
  <c r="N13" i="1"/>
  <c r="N21" i="1"/>
  <c r="N25" i="1"/>
  <c r="J27" i="1"/>
  <c r="N8" i="1"/>
  <c r="N12" i="1"/>
  <c r="N27" i="1" s="1"/>
  <c r="N16" i="1"/>
  <c r="K17" i="1"/>
  <c r="N20" i="1"/>
  <c r="N24" i="1"/>
  <c r="F27" i="1"/>
  <c r="H19" i="11" l="1"/>
  <c r="I19" i="11" s="1"/>
  <c r="I14" i="11"/>
  <c r="H14" i="11"/>
  <c r="K37" i="6"/>
  <c r="L37" i="6" s="1"/>
  <c r="K37" i="5"/>
  <c r="L37" i="5" s="1"/>
  <c r="I37" i="4"/>
  <c r="J37" i="4" s="1"/>
  <c r="K37" i="4"/>
  <c r="L37" i="4" s="1"/>
  <c r="J37" i="3"/>
  <c r="K23" i="1"/>
  <c r="K19" i="1"/>
  <c r="K15" i="1"/>
  <c r="K11" i="1"/>
  <c r="K7" i="1"/>
  <c r="K6" i="1"/>
  <c r="K22" i="1"/>
  <c r="K14" i="1"/>
  <c r="K10" i="1"/>
  <c r="K18" i="1"/>
  <c r="K20" i="1"/>
  <c r="K9" i="1"/>
  <c r="G25" i="1"/>
  <c r="G21" i="1"/>
  <c r="G17" i="1"/>
  <c r="G13" i="1"/>
  <c r="G9" i="1"/>
  <c r="G12" i="1"/>
  <c r="G20" i="1"/>
  <c r="G24" i="1"/>
  <c r="G16" i="1"/>
  <c r="G8" i="1"/>
  <c r="K25" i="1"/>
  <c r="K16" i="1"/>
  <c r="K8" i="1"/>
  <c r="G22" i="1"/>
  <c r="G14" i="1"/>
  <c r="G6" i="1"/>
</calcChain>
</file>

<file path=xl/sharedStrings.xml><?xml version="1.0" encoding="utf-8"?>
<sst xmlns="http://schemas.openxmlformats.org/spreadsheetml/2006/main" count="872" uniqueCount="264">
  <si>
    <t>(単位:事業数、％)</t>
    <rPh sb="4" eb="6">
      <t>ジギョウ</t>
    </rPh>
    <rPh sb="6" eb="7">
      <t>スウ</t>
    </rPh>
    <phoneticPr fontId="4"/>
  </si>
  <si>
    <t xml:space="preserve">           年 度</t>
  </si>
  <si>
    <t xml:space="preserve"> 　増　　減</t>
  </si>
  <si>
    <t xml:space="preserve"> 事業名 区分</t>
  </si>
  <si>
    <t>法適</t>
  </si>
  <si>
    <t>法非適</t>
  </si>
  <si>
    <t>計</t>
  </si>
  <si>
    <t>構成比</t>
  </si>
  <si>
    <t xml:space="preserve"> 上 水 道</t>
  </si>
  <si>
    <t xml:space="preserve"> 簡易水道</t>
  </si>
  <si>
    <t xml:space="preserve"> 工業用水道</t>
  </si>
  <si>
    <t xml:space="preserve"> 交    通</t>
  </si>
  <si>
    <t xml:space="preserve"> 電　　気</t>
  </si>
  <si>
    <t xml:space="preserve"> ガ    ス</t>
  </si>
  <si>
    <t xml:space="preserve"> 病    院</t>
  </si>
  <si>
    <t xml:space="preserve"> 下 水 道</t>
  </si>
  <si>
    <t xml:space="preserve"> 市    場</t>
  </si>
  <si>
    <t xml:space="preserve"> と 畜 場</t>
  </si>
  <si>
    <t xml:space="preserve"> 観光施設</t>
  </si>
  <si>
    <t xml:space="preserve"> 宅地造成</t>
  </si>
  <si>
    <t xml:space="preserve"> 駐車場整備</t>
  </si>
  <si>
    <t xml:space="preserve"> 介護サービス</t>
    <rPh sb="1" eb="3">
      <t>カイゴ</t>
    </rPh>
    <phoneticPr fontId="4"/>
  </si>
  <si>
    <t xml:space="preserve"> その他（ｸﾞﾙｰﾌﾟﾎｰﾑ）</t>
    <rPh sb="3" eb="4">
      <t>タ</t>
    </rPh>
    <phoneticPr fontId="4"/>
  </si>
  <si>
    <t xml:space="preserve">      計</t>
  </si>
  <si>
    <t>特環公共下水道</t>
    <phoneticPr fontId="4"/>
  </si>
  <si>
    <t>農業集落排水</t>
    <phoneticPr fontId="4"/>
  </si>
  <si>
    <t>漁業集落排水</t>
    <phoneticPr fontId="4"/>
  </si>
  <si>
    <t>簡易排水</t>
    <phoneticPr fontId="4"/>
  </si>
  <si>
    <t>特定地域生活排水</t>
    <phoneticPr fontId="4"/>
  </si>
  <si>
    <t>第１表　法適用、法非適用区分別事業数</t>
    <phoneticPr fontId="4"/>
  </si>
  <si>
    <t>公共下水道</t>
    <phoneticPr fontId="4"/>
  </si>
  <si>
    <t xml:space="preserve">  損益勘定所属職員</t>
  </si>
  <si>
    <t xml:space="preserve">      合    計</t>
  </si>
  <si>
    <t>小    計</t>
  </si>
  <si>
    <t>介護サービス</t>
    <rPh sb="0" eb="2">
      <t>カイゴ</t>
    </rPh>
    <phoneticPr fontId="4"/>
  </si>
  <si>
    <t>駐車場整備</t>
  </si>
  <si>
    <t>宅地造成</t>
  </si>
  <si>
    <t>観光施設</t>
  </si>
  <si>
    <t>と 畜 場</t>
  </si>
  <si>
    <t>用</t>
  </si>
  <si>
    <t>下水道（特排）</t>
    <rPh sb="4" eb="5">
      <t>トク</t>
    </rPh>
    <rPh sb="5" eb="6">
      <t>ハイ</t>
    </rPh>
    <phoneticPr fontId="3"/>
  </si>
  <si>
    <t>適</t>
  </si>
  <si>
    <t>下水道（簡排）</t>
  </si>
  <si>
    <t>下水道（漁集）</t>
  </si>
  <si>
    <t>非</t>
  </si>
  <si>
    <t>下水道（農集）</t>
  </si>
  <si>
    <t>下水道（特環）</t>
  </si>
  <si>
    <t>法</t>
  </si>
  <si>
    <t>下水道（公共）</t>
  </si>
  <si>
    <t>電　　気</t>
    <rPh sb="0" eb="4">
      <t>デンキ</t>
    </rPh>
    <phoneticPr fontId="10"/>
  </si>
  <si>
    <t>交    通</t>
  </si>
  <si>
    <t>簡易水道</t>
  </si>
  <si>
    <t>その他（ｸﾞﾙｰﾌﾟﾎｰﾑ）</t>
    <rPh sb="2" eb="3">
      <t>タ</t>
    </rPh>
    <phoneticPr fontId="4"/>
  </si>
  <si>
    <t>下水道（農集）</t>
    <rPh sb="4" eb="5">
      <t>ノウ</t>
    </rPh>
    <rPh sb="5" eb="6">
      <t>シュウ</t>
    </rPh>
    <phoneticPr fontId="4"/>
  </si>
  <si>
    <t>病    院</t>
  </si>
  <si>
    <t>ガ    ス</t>
  </si>
  <si>
    <t>工業用水道</t>
  </si>
  <si>
    <t>上 水 道</t>
  </si>
  <si>
    <r>
      <t xml:space="preserve">増減率
</t>
    </r>
    <r>
      <rPr>
        <sz val="8"/>
        <rFont val="ＭＳ 明朝"/>
        <family val="1"/>
        <charset val="128"/>
      </rPr>
      <t>((C)-(A))/(A)</t>
    </r>
    <rPh sb="0" eb="2">
      <t>ゾウゲン</t>
    </rPh>
    <rPh sb="2" eb="3">
      <t>リツ</t>
    </rPh>
    <phoneticPr fontId="3"/>
  </si>
  <si>
    <t>増減数
(C)-(A)</t>
    <rPh sb="0" eb="2">
      <t>ゾウゲン</t>
    </rPh>
    <rPh sb="2" eb="3">
      <t>スウ</t>
    </rPh>
    <phoneticPr fontId="3"/>
  </si>
  <si>
    <r>
      <t xml:space="preserve">増減率
</t>
    </r>
    <r>
      <rPr>
        <sz val="8"/>
        <rFont val="ＭＳ 明朝"/>
        <family val="1"/>
        <charset val="128"/>
      </rPr>
      <t>((C)-(B))/(B)</t>
    </r>
    <rPh sb="0" eb="2">
      <t>ゾウゲン</t>
    </rPh>
    <rPh sb="2" eb="3">
      <t>リツ</t>
    </rPh>
    <phoneticPr fontId="3"/>
  </si>
  <si>
    <t>増減数
(C)-(B)</t>
    <rPh sb="0" eb="2">
      <t>ゾウゲン</t>
    </rPh>
    <rPh sb="2" eb="3">
      <t>スウ</t>
    </rPh>
    <phoneticPr fontId="3"/>
  </si>
  <si>
    <t xml:space="preserve">  事業名</t>
  </si>
  <si>
    <t>30年度</t>
    <rPh sb="2" eb="4">
      <t>ネンド</t>
    </rPh>
    <phoneticPr fontId="4"/>
  </si>
  <si>
    <t>29年度</t>
    <rPh sb="2" eb="4">
      <t>ネンド</t>
    </rPh>
    <phoneticPr fontId="4"/>
  </si>
  <si>
    <t>28年度</t>
    <rPh sb="2" eb="4">
      <t>ネンド</t>
    </rPh>
    <phoneticPr fontId="4"/>
  </si>
  <si>
    <t>対前年度比較</t>
    <rPh sb="0" eb="1">
      <t>タイ</t>
    </rPh>
    <rPh sb="1" eb="4">
      <t>ゼンネンド</t>
    </rPh>
    <rPh sb="4" eb="6">
      <t>ヒカク</t>
    </rPh>
    <phoneticPr fontId="3"/>
  </si>
  <si>
    <t xml:space="preserve">      年  度</t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</si>
  <si>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11"/>
  </si>
  <si>
    <t>　　法非適用事業決算規模＝総費用＋資本的支出＋積立金＋前年度繰上充用金</t>
    <phoneticPr fontId="11"/>
  </si>
  <si>
    <t>１　法適用事業決算規模　＝総費用(税込)－減価償却費＋資本的支出　　　</t>
    <phoneticPr fontId="11"/>
  </si>
  <si>
    <t>※</t>
    <phoneticPr fontId="11"/>
  </si>
  <si>
    <t>合　計</t>
  </si>
  <si>
    <t>介護サービス</t>
    <rPh sb="0" eb="2">
      <t>カイゴ</t>
    </rPh>
    <phoneticPr fontId="11"/>
  </si>
  <si>
    <t>市    場</t>
  </si>
  <si>
    <t>下水道（特定）</t>
  </si>
  <si>
    <t>電    気</t>
  </si>
  <si>
    <t>その他（ｸﾞﾙｰﾌﾟﾎｰﾑ）</t>
    <phoneticPr fontId="11"/>
  </si>
  <si>
    <t>介護サービス</t>
    <phoneticPr fontId="11"/>
  </si>
  <si>
    <t>下水道（農集）</t>
    <rPh sb="4" eb="5">
      <t>ノウ</t>
    </rPh>
    <rPh sb="5" eb="6">
      <t>シュウ</t>
    </rPh>
    <phoneticPr fontId="11"/>
  </si>
  <si>
    <t>簡易水道</t>
    <phoneticPr fontId="11"/>
  </si>
  <si>
    <t>増減額
(C)-(A)</t>
    <rPh sb="0" eb="3">
      <t>ゾウゲンガク</t>
    </rPh>
    <phoneticPr fontId="3"/>
  </si>
  <si>
    <t>増減額
(C)-(B)</t>
    <rPh sb="0" eb="3">
      <t>ゾウゲンガク</t>
    </rPh>
    <phoneticPr fontId="3"/>
  </si>
  <si>
    <t xml:space="preserve">    年  度</t>
    <phoneticPr fontId="11"/>
  </si>
  <si>
    <t xml:space="preserve"> 　(単位：百万円，％)</t>
  </si>
  <si>
    <t>第３表　決算規模の推移</t>
    <phoneticPr fontId="11"/>
  </si>
  <si>
    <t>１　建設投資額とは,資本的支出の建設改良費である。</t>
    <phoneticPr fontId="11"/>
  </si>
  <si>
    <t>用</t>
    <rPh sb="0" eb="1">
      <t>ヨウ</t>
    </rPh>
    <phoneticPr fontId="11"/>
  </si>
  <si>
    <t>下水道（農集）</t>
    <rPh sb="0" eb="3">
      <t>ゲスイドウ</t>
    </rPh>
    <rPh sb="4" eb="5">
      <t>ノウ</t>
    </rPh>
    <rPh sb="5" eb="6">
      <t>シュウ</t>
    </rPh>
    <phoneticPr fontId="11"/>
  </si>
  <si>
    <t xml:space="preserve">       年  度</t>
  </si>
  <si>
    <t>第４表　建設投資額の推移</t>
    <phoneticPr fontId="11"/>
  </si>
  <si>
    <t>２　収益的支出に充てた企業債は含まない。</t>
    <rPh sb="2" eb="5">
      <t>シュウエキテキ</t>
    </rPh>
    <rPh sb="5" eb="7">
      <t>シシュツ</t>
    </rPh>
    <rPh sb="8" eb="9">
      <t>ア</t>
    </rPh>
    <rPh sb="11" eb="14">
      <t>キギョウサイ</t>
    </rPh>
    <rPh sb="15" eb="16">
      <t>フク</t>
    </rPh>
    <phoneticPr fontId="11"/>
  </si>
  <si>
    <t>１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11"/>
  </si>
  <si>
    <t>下水道（特定）</t>
    <phoneticPr fontId="11"/>
  </si>
  <si>
    <t>第５表　事業別企業債（地方債）の発行額の推移</t>
    <phoneticPr fontId="11"/>
  </si>
  <si>
    <t>工業用水道</t>
    <phoneticPr fontId="10"/>
  </si>
  <si>
    <t>事業名</t>
    <phoneticPr fontId="11"/>
  </si>
  <si>
    <t>年　　度</t>
    <phoneticPr fontId="11"/>
  </si>
  <si>
    <t>第６表  事業別企業債(地方債)現在高の推移</t>
    <rPh sb="16" eb="18">
      <t>ゲンザイ</t>
    </rPh>
    <phoneticPr fontId="11"/>
  </si>
  <si>
    <t>(注)繰入率の収益的収支､資本的収支欄は､それぞれの収入に対する繰入金の割合である。</t>
  </si>
  <si>
    <t>その他（介護サービス）</t>
    <rPh sb="4" eb="6">
      <t>カイゴ</t>
    </rPh>
    <phoneticPr fontId="11"/>
  </si>
  <si>
    <t/>
  </si>
  <si>
    <t>その他（その他）</t>
  </si>
  <si>
    <t>その他（介護サービス）※</t>
  </si>
  <si>
    <t>その他（製材）</t>
  </si>
  <si>
    <t>下水道（農集）</t>
    <rPh sb="4" eb="5">
      <t>ノウ</t>
    </rPh>
    <rPh sb="5" eb="6">
      <t>シュウ</t>
    </rPh>
    <phoneticPr fontId="10"/>
  </si>
  <si>
    <t>増減率</t>
  </si>
  <si>
    <t>増減額</t>
  </si>
  <si>
    <t xml:space="preserve">   　区分 年度</t>
  </si>
  <si>
    <t>１　下水道事業の他会計繰入金には、雨水処理負担金が含まれている。</t>
  </si>
  <si>
    <t>※</t>
    <phoneticPr fontId="10"/>
  </si>
  <si>
    <t>下水道（特定）</t>
    <phoneticPr fontId="10"/>
  </si>
  <si>
    <t>その他（ｸﾞﾙｰﾌﾟﾎｰﾑ）</t>
    <phoneticPr fontId="10"/>
  </si>
  <si>
    <t>用</t>
    <phoneticPr fontId="10"/>
  </si>
  <si>
    <t>簡易水道</t>
    <phoneticPr fontId="10"/>
  </si>
  <si>
    <t>対前年度
増減率</t>
    <phoneticPr fontId="10"/>
  </si>
  <si>
    <t>対前年度
増減額</t>
    <rPh sb="0" eb="1">
      <t>タイ</t>
    </rPh>
    <rPh sb="1" eb="4">
      <t>ゼンネンド</t>
    </rPh>
    <phoneticPr fontId="10"/>
  </si>
  <si>
    <t>合計</t>
    <rPh sb="0" eb="2">
      <t>ゴウケイ</t>
    </rPh>
    <phoneticPr fontId="10"/>
  </si>
  <si>
    <t>資本的収支への繰入金</t>
    <rPh sb="0" eb="3">
      <t>シホンテキ</t>
    </rPh>
    <rPh sb="3" eb="5">
      <t>シュウシ</t>
    </rPh>
    <rPh sb="7" eb="9">
      <t>クリイレ</t>
    </rPh>
    <rPh sb="9" eb="10">
      <t>キン</t>
    </rPh>
    <phoneticPr fontId="10"/>
  </si>
  <si>
    <t>収益的収支への繰入金</t>
    <phoneticPr fontId="10"/>
  </si>
  <si>
    <t xml:space="preserve"> 　  (単位：百万円，％)</t>
    <phoneticPr fontId="10"/>
  </si>
  <si>
    <t>第８表　事業別他会計繰入金の状況（収益的収支・資本的収支別）</t>
    <phoneticPr fontId="10"/>
  </si>
  <si>
    <t>１　下水道事業の他会計繰入金には、雨水処理負担金が含まれている。</t>
    <phoneticPr fontId="10"/>
  </si>
  <si>
    <t>その他（グループホーム）</t>
    <phoneticPr fontId="10"/>
  </si>
  <si>
    <t>介護サービス</t>
    <rPh sb="0" eb="2">
      <t>カイゴ</t>
    </rPh>
    <phoneticPr fontId="10"/>
  </si>
  <si>
    <t>第７表　事業別他会計繰入金の状況</t>
    <phoneticPr fontId="10"/>
  </si>
  <si>
    <t>２　事業数は建設中の事業を含む。</t>
    <rPh sb="2" eb="4">
      <t>ジギョウ</t>
    </rPh>
    <rPh sb="4" eb="5">
      <t>スウ</t>
    </rPh>
    <rPh sb="6" eb="9">
      <t>ケンセツチュウ</t>
    </rPh>
    <rPh sb="10" eb="12">
      <t>ジギョウ</t>
    </rPh>
    <rPh sb="13" eb="14">
      <t>フク</t>
    </rPh>
    <phoneticPr fontId="4"/>
  </si>
  <si>
    <t>１　黒字・赤字は法適用企業にあっては経常収支、法非適用企業にあっては実質収支による。</t>
    <rPh sb="2" eb="4">
      <t>クロジ</t>
    </rPh>
    <rPh sb="5" eb="7">
      <t>アカジ</t>
    </rPh>
    <rPh sb="8" eb="11">
      <t>ホウテキヨウ</t>
    </rPh>
    <rPh sb="11" eb="13">
      <t>キギョウ</t>
    </rPh>
    <rPh sb="18" eb="20">
      <t>ケイジョウ</t>
    </rPh>
    <rPh sb="20" eb="22">
      <t>シュウシ</t>
    </rPh>
    <rPh sb="23" eb="24">
      <t>ホウ</t>
    </rPh>
    <rPh sb="24" eb="25">
      <t>ヒ</t>
    </rPh>
    <rPh sb="25" eb="27">
      <t>テキヨウ</t>
    </rPh>
    <rPh sb="27" eb="29">
      <t>キギョウ</t>
    </rPh>
    <rPh sb="34" eb="36">
      <t>ジッシツ</t>
    </rPh>
    <rPh sb="36" eb="38">
      <t>シュウシ</t>
    </rPh>
    <phoneticPr fontId="4"/>
  </si>
  <si>
    <t>※</t>
    <phoneticPr fontId="4"/>
  </si>
  <si>
    <t>赤字</t>
    <rPh sb="0" eb="2">
      <t>アカジ</t>
    </rPh>
    <phoneticPr fontId="4"/>
  </si>
  <si>
    <t>黒字</t>
    <rPh sb="0" eb="2">
      <t>クロジ</t>
    </rPh>
    <phoneticPr fontId="4"/>
  </si>
  <si>
    <t>法非適用</t>
    <rPh sb="0" eb="1">
      <t>ホウ</t>
    </rPh>
    <rPh sb="1" eb="2">
      <t>ヒ</t>
    </rPh>
    <rPh sb="2" eb="4">
      <t>テキヨウ</t>
    </rPh>
    <phoneticPr fontId="4"/>
  </si>
  <si>
    <t>法適用</t>
    <rPh sb="0" eb="1">
      <t>ホウ</t>
    </rPh>
    <rPh sb="1" eb="3">
      <t>テキヨウ</t>
    </rPh>
    <phoneticPr fontId="4"/>
  </si>
  <si>
    <t>合　計</t>
    <rPh sb="0" eb="3">
      <t>ゴウケイ</t>
    </rPh>
    <phoneticPr fontId="4"/>
  </si>
  <si>
    <t>グループホーム</t>
    <phoneticPr fontId="4"/>
  </si>
  <si>
    <t xml:space="preserve"> その他</t>
  </si>
  <si>
    <t>駐車場整備</t>
    <rPh sb="0" eb="3">
      <t>チュウシャジョウ</t>
    </rPh>
    <rPh sb="3" eb="5">
      <t>セイビ</t>
    </rPh>
    <phoneticPr fontId="4"/>
  </si>
  <si>
    <t>宅地造成</t>
    <rPh sb="0" eb="2">
      <t>タクチ</t>
    </rPh>
    <rPh sb="2" eb="4">
      <t>ゾウセイ</t>
    </rPh>
    <phoneticPr fontId="4"/>
  </si>
  <si>
    <t>観光施設</t>
    <rPh sb="0" eb="2">
      <t>カンコウ</t>
    </rPh>
    <rPh sb="2" eb="4">
      <t>シセツ</t>
    </rPh>
    <phoneticPr fontId="4"/>
  </si>
  <si>
    <t>と　畜　場</t>
    <rPh sb="2" eb="3">
      <t>チクサン</t>
    </rPh>
    <rPh sb="4" eb="5">
      <t>バ</t>
    </rPh>
    <phoneticPr fontId="4"/>
  </si>
  <si>
    <t>市　　　場</t>
    <rPh sb="0" eb="1">
      <t>イチ</t>
    </rPh>
    <rPh sb="4" eb="5">
      <t>バ</t>
    </rPh>
    <phoneticPr fontId="4"/>
  </si>
  <si>
    <t>下　水　道</t>
    <rPh sb="0" eb="5">
      <t>ゲスイドウ</t>
    </rPh>
    <phoneticPr fontId="4"/>
  </si>
  <si>
    <t>病　　　院</t>
    <rPh sb="0" eb="5">
      <t>ビョウイン</t>
    </rPh>
    <phoneticPr fontId="4"/>
  </si>
  <si>
    <t>ガ　　　ス</t>
    <phoneticPr fontId="4"/>
  </si>
  <si>
    <t>電　　　気</t>
    <rPh sb="0" eb="5">
      <t>デンキ</t>
    </rPh>
    <phoneticPr fontId="4"/>
  </si>
  <si>
    <t>交　　　通</t>
    <rPh sb="0" eb="5">
      <t>コウツウ</t>
    </rPh>
    <phoneticPr fontId="4"/>
  </si>
  <si>
    <t>工業用水道</t>
    <rPh sb="0" eb="3">
      <t>コウギョウヨウ</t>
    </rPh>
    <rPh sb="3" eb="5">
      <t>スイドウ</t>
    </rPh>
    <phoneticPr fontId="4"/>
  </si>
  <si>
    <t>簡易水道</t>
    <rPh sb="0" eb="2">
      <t>カンイ</t>
    </rPh>
    <rPh sb="2" eb="4">
      <t>スイドウ</t>
    </rPh>
    <phoneticPr fontId="4"/>
  </si>
  <si>
    <t>上　水　道</t>
    <rPh sb="0" eb="5">
      <t>ジョウスイドウ</t>
    </rPh>
    <phoneticPr fontId="4"/>
  </si>
  <si>
    <t>黒字・赤字額</t>
    <rPh sb="0" eb="2">
      <t>クロジ</t>
    </rPh>
    <rPh sb="3" eb="5">
      <t>アカジ</t>
    </rPh>
    <rPh sb="5" eb="6">
      <t>ガク</t>
    </rPh>
    <phoneticPr fontId="4"/>
  </si>
  <si>
    <t>事業数</t>
    <rPh sb="0" eb="2">
      <t>ジギョウ</t>
    </rPh>
    <rPh sb="2" eb="3">
      <t>スウ</t>
    </rPh>
    <phoneticPr fontId="4"/>
  </si>
  <si>
    <t>赤字・黒字の別</t>
    <rPh sb="0" eb="2">
      <t>アカジ</t>
    </rPh>
    <rPh sb="3" eb="5">
      <t>クロジ</t>
    </rPh>
    <rPh sb="6" eb="7">
      <t>ベツ</t>
    </rPh>
    <phoneticPr fontId="4"/>
  </si>
  <si>
    <t>区　分</t>
    <rPh sb="0" eb="1">
      <t>ク</t>
    </rPh>
    <rPh sb="2" eb="3">
      <t>ブン</t>
    </rPh>
    <phoneticPr fontId="4"/>
  </si>
  <si>
    <t xml:space="preserve"> 事業名 </t>
    <phoneticPr fontId="4"/>
  </si>
  <si>
    <t>(決算額の単位:千円)</t>
    <rPh sb="1" eb="4">
      <t>ケッサンガク</t>
    </rPh>
    <rPh sb="8" eb="10">
      <t>センエン</t>
    </rPh>
    <phoneticPr fontId="4"/>
  </si>
  <si>
    <t>第９表　事業数及び経営状況</t>
    <rPh sb="7" eb="8">
      <t>オヨ</t>
    </rPh>
    <rPh sb="9" eb="11">
      <t>ケイエイ</t>
    </rPh>
    <rPh sb="11" eb="13">
      <t>ジョウキョウ</t>
    </rPh>
    <phoneticPr fontId="4"/>
  </si>
  <si>
    <t xml:space="preserve"> 不良債務事業数</t>
  </si>
  <si>
    <t xml:space="preserve"> 累積欠損金事業数</t>
  </si>
  <si>
    <t xml:space="preserve"> 経常損失事業数</t>
  </si>
  <si>
    <t xml:space="preserve">     うち建設中</t>
  </si>
  <si>
    <t xml:space="preserve"> 総事業数</t>
  </si>
  <si>
    <t xml:space="preserve"> 不良債務         i</t>
    <phoneticPr fontId="10"/>
  </si>
  <si>
    <t xml:space="preserve"> 累積欠損金       h</t>
    <phoneticPr fontId="10"/>
  </si>
  <si>
    <t xml:space="preserve">   営業費用</t>
  </si>
  <si>
    <t xml:space="preserve">   営業収益       c</t>
  </si>
  <si>
    <t xml:space="preserve"> 経 常 収 益      b</t>
  </si>
  <si>
    <t xml:space="preserve"> 総  収  益       a</t>
  </si>
  <si>
    <t>増減率
((C)-(A))/(A)</t>
    <rPh sb="0" eb="2">
      <t>ゾウゲン</t>
    </rPh>
    <rPh sb="2" eb="3">
      <t>リツ</t>
    </rPh>
    <phoneticPr fontId="3"/>
  </si>
  <si>
    <t>増減率
((C)-(B))/(B)</t>
    <rPh sb="0" eb="2">
      <t>ゾウゲン</t>
    </rPh>
    <rPh sb="2" eb="3">
      <t>リツ</t>
    </rPh>
    <phoneticPr fontId="3"/>
  </si>
  <si>
    <t>項目</t>
  </si>
  <si>
    <t>年度</t>
  </si>
  <si>
    <t>　（単位：千円、％）</t>
  </si>
  <si>
    <t>第10表　水道事業（法適用簡易水道事業を含む。）の損益収支状況</t>
    <phoneticPr fontId="10"/>
  </si>
  <si>
    <t xml:space="preserve">   医業収益       c</t>
  </si>
  <si>
    <t>第11表　病院事業の損益収支状況</t>
    <phoneticPr fontId="10"/>
  </si>
  <si>
    <t xml:space="preserve">     2.営業収益は､受託工事収益を除いたものである。</t>
  </si>
  <si>
    <t>(注) 1.本表の数値は､建設中の事業を含むものである。</t>
  </si>
  <si>
    <t xml:space="preserve"> 実質収支で赤字の事業数</t>
  </si>
  <si>
    <t xml:space="preserve">    うち建設中</t>
  </si>
  <si>
    <t xml:space="preserve"> 総 事 業 数</t>
  </si>
  <si>
    <t xml:space="preserve"> 赤字比率            d/b</t>
  </si>
  <si>
    <t xml:space="preserve">   赤    字       d</t>
  </si>
  <si>
    <t xml:space="preserve">   黒    字</t>
  </si>
  <si>
    <t xml:space="preserve">  実 質 収 支</t>
  </si>
  <si>
    <t xml:space="preserve"> 収 支 差 引</t>
  </si>
  <si>
    <t>支</t>
  </si>
  <si>
    <t xml:space="preserve">   建 設 改 良 費</t>
  </si>
  <si>
    <t>収</t>
  </si>
  <si>
    <t xml:space="preserve"> 資 本 的 支 出</t>
  </si>
  <si>
    <t>的</t>
  </si>
  <si>
    <t xml:space="preserve">   地 方 債</t>
  </si>
  <si>
    <t>本</t>
  </si>
  <si>
    <t xml:space="preserve"> 資 本 的 収 入</t>
  </si>
  <si>
    <t>資</t>
  </si>
  <si>
    <t xml:space="preserve">   営 業 費 用</t>
  </si>
  <si>
    <t xml:space="preserve"> 総  費  用       c</t>
  </si>
  <si>
    <t xml:space="preserve">   営 業 収 益    b</t>
  </si>
  <si>
    <t>益</t>
  </si>
  <si>
    <t>第13表　簡易水道事業（法非適用）の経営状況</t>
    <rPh sb="12" eb="13">
      <t>ホウ</t>
    </rPh>
    <rPh sb="13" eb="14">
      <t>ヒ</t>
    </rPh>
    <rPh sb="14" eb="16">
      <t>テキヨウ</t>
    </rPh>
    <phoneticPr fontId="10"/>
  </si>
  <si>
    <t xml:space="preserve">        (B)</t>
  </si>
  <si>
    <t>12年度</t>
  </si>
  <si>
    <t>〔第５表　簡易排水事業の経営状況〕</t>
  </si>
  <si>
    <t>第14表　下水道事業（法非適用）の経営状況</t>
    <rPh sb="11" eb="12">
      <t>ホウ</t>
    </rPh>
    <rPh sb="12" eb="13">
      <t>ヒ</t>
    </rPh>
    <rPh sb="13" eb="15">
      <t>テキヨウ</t>
    </rPh>
    <phoneticPr fontId="10"/>
  </si>
  <si>
    <t xml:space="preserve">  資本勘定所属職員</t>
    <phoneticPr fontId="10"/>
  </si>
  <si>
    <t>市    場</t>
    <phoneticPr fontId="4"/>
  </si>
  <si>
    <t>簡易水道</t>
    <phoneticPr fontId="4"/>
  </si>
  <si>
    <t>第２表　職員数の推移</t>
    <phoneticPr fontId="4"/>
  </si>
  <si>
    <t>令和元年度</t>
    <rPh sb="0" eb="1">
      <t>レイワ</t>
    </rPh>
    <rPh sb="1" eb="2">
      <t>モト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</si>
  <si>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</si>
  <si>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平成28年度</t>
  </si>
  <si>
    <t>平成29年度</t>
  </si>
  <si>
    <t>平成30年度</t>
  </si>
  <si>
    <t>事業数</t>
  </si>
  <si>
    <t>黒字・赤字額</t>
  </si>
  <si>
    <t>令和２年度</t>
    <rPh sb="0" eb="1">
      <t>レイワ</t>
    </rPh>
    <rPh sb="1" eb="2">
      <t>モト</t>
    </rPh>
    <phoneticPr fontId="4"/>
  </si>
  <si>
    <t xml:space="preserve">      (単位：人、％)</t>
    <phoneticPr fontId="3"/>
  </si>
  <si>
    <t>対28年度比較</t>
    <rPh sb="0" eb="1">
      <t>タイ</t>
    </rPh>
    <rPh sb="3" eb="5">
      <t>ネンド</t>
    </rPh>
    <rPh sb="5" eb="7">
      <t>ヒカク</t>
    </rPh>
    <phoneticPr fontId="3"/>
  </si>
  <si>
    <t>令和２年度</t>
    <rPh sb="0" eb="2">
      <t>レイワ</t>
    </rPh>
    <rPh sb="3" eb="5">
      <t>ネンド</t>
    </rPh>
    <phoneticPr fontId="4"/>
  </si>
  <si>
    <t>(B)</t>
  </si>
  <si>
    <t>(C)</t>
  </si>
  <si>
    <t>下水道（漁集）</t>
    <rPh sb="4" eb="5">
      <t>ギョ</t>
    </rPh>
    <rPh sb="5" eb="6">
      <t>シュウ</t>
    </rPh>
    <phoneticPr fontId="4"/>
  </si>
  <si>
    <t>28年度</t>
  </si>
  <si>
    <t>29年度</t>
  </si>
  <si>
    <t>30年度</t>
  </si>
  <si>
    <t>令和元年度</t>
  </si>
  <si>
    <t>令和２年度</t>
    <rPh sb="0" eb="2">
      <t>レイワ</t>
    </rPh>
    <rPh sb="3" eb="5">
      <t>ネンド</t>
    </rPh>
    <phoneticPr fontId="10"/>
  </si>
  <si>
    <t>令和２年度</t>
    <rPh sb="0" eb="2">
      <t>レイワ</t>
    </rPh>
    <rPh sb="3" eb="5">
      <t>ネンド</t>
    </rPh>
    <phoneticPr fontId="3"/>
  </si>
  <si>
    <t>下水道（漁集）</t>
    <rPh sb="4" eb="5">
      <t>ギョ</t>
    </rPh>
    <rPh sb="5" eb="6">
      <t>シュウ</t>
    </rPh>
    <phoneticPr fontId="11"/>
  </si>
  <si>
    <t>令和２年度</t>
    <rPh sb="0" eb="2">
      <t>レイワ</t>
    </rPh>
    <rPh sb="3" eb="5">
      <t>ネンド</t>
    </rPh>
    <rPh sb="4" eb="5">
      <t>ド</t>
    </rPh>
    <phoneticPr fontId="11"/>
  </si>
  <si>
    <t>下水道（漁集）</t>
    <rPh sb="0" eb="3">
      <t>ゲスイドウ</t>
    </rPh>
    <rPh sb="4" eb="5">
      <t>ギョ</t>
    </rPh>
    <rPh sb="5" eb="6">
      <t>シュウ</t>
    </rPh>
    <phoneticPr fontId="11"/>
  </si>
  <si>
    <t>令和２年度</t>
    <rPh sb="0" eb="2">
      <t>レイワ</t>
    </rPh>
    <rPh sb="3" eb="5">
      <t>ネンド</t>
    </rPh>
    <phoneticPr fontId="11"/>
  </si>
  <si>
    <t>下水道（漁集）</t>
    <rPh sb="0" eb="3">
      <t>ゲスイドウ</t>
    </rPh>
    <rPh sb="4" eb="5">
      <t>リョウ</t>
    </rPh>
    <rPh sb="5" eb="6">
      <t>シュウ</t>
    </rPh>
    <phoneticPr fontId="11"/>
  </si>
  <si>
    <t>下水道（漁集）</t>
    <rPh sb="4" eb="5">
      <t>ギョ</t>
    </rPh>
    <rPh sb="5" eb="6">
      <t>シュウ</t>
    </rPh>
    <phoneticPr fontId="10"/>
  </si>
  <si>
    <t>２８年度</t>
  </si>
  <si>
    <t>２９年度</t>
  </si>
  <si>
    <t>３０年度</t>
  </si>
  <si>
    <t xml:space="preserve"> 　受託工事収益  ｄ</t>
    <rPh sb="2" eb="6">
      <t>ジュタクコウジ</t>
    </rPh>
    <rPh sb="6" eb="8">
      <t>シュウエキ</t>
    </rPh>
    <phoneticPr fontId="10"/>
  </si>
  <si>
    <t xml:space="preserve"> 特 別 利 益      e </t>
    <phoneticPr fontId="10"/>
  </si>
  <si>
    <t xml:space="preserve"> 総  費  用       f</t>
    <phoneticPr fontId="10"/>
  </si>
  <si>
    <t xml:space="preserve"> 経 常 費 用      g</t>
    <phoneticPr fontId="10"/>
  </si>
  <si>
    <t xml:space="preserve"> 特 別 損 失      h</t>
    <phoneticPr fontId="10"/>
  </si>
  <si>
    <t xml:space="preserve"> 経 常 損 益    b-g</t>
    <phoneticPr fontId="10"/>
  </si>
  <si>
    <t xml:space="preserve"> 特 別 損 益    e-h</t>
    <phoneticPr fontId="10"/>
  </si>
  <si>
    <t xml:space="preserve"> 純  損  益     a-f</t>
    <phoneticPr fontId="10"/>
  </si>
  <si>
    <t xml:space="preserve"> 累積欠損金       i</t>
    <phoneticPr fontId="10"/>
  </si>
  <si>
    <t xml:space="preserve"> 不良債務         j</t>
    <phoneticPr fontId="10"/>
  </si>
  <si>
    <t xml:space="preserve"> 経常収支比率   b/g</t>
    <phoneticPr fontId="10"/>
  </si>
  <si>
    <t xml:space="preserve"> 総収支比率     a/f</t>
    <phoneticPr fontId="10"/>
  </si>
  <si>
    <t xml:space="preserve"> 累積欠損金比率   i/(c-d)</t>
    <phoneticPr fontId="10"/>
  </si>
  <si>
    <t xml:space="preserve"> 不良債務比率   j/c</t>
    <phoneticPr fontId="10"/>
  </si>
  <si>
    <t xml:space="preserve"> 特 別 利 益      d </t>
    <phoneticPr fontId="10"/>
  </si>
  <si>
    <t xml:space="preserve"> 総  費  用       e</t>
    <phoneticPr fontId="10"/>
  </si>
  <si>
    <t xml:space="preserve"> 経 常 費 用      f</t>
    <phoneticPr fontId="10"/>
  </si>
  <si>
    <t xml:space="preserve">   医業費用</t>
    <rPh sb="3" eb="5">
      <t>イギョウ</t>
    </rPh>
    <phoneticPr fontId="10"/>
  </si>
  <si>
    <t xml:space="preserve"> 特 別 損 失      g</t>
    <phoneticPr fontId="10"/>
  </si>
  <si>
    <t xml:space="preserve"> 経 常 損 益    b-f</t>
    <phoneticPr fontId="10"/>
  </si>
  <si>
    <t xml:space="preserve"> 特 別 損 益    d-g</t>
    <phoneticPr fontId="10"/>
  </si>
  <si>
    <t xml:space="preserve"> 純  損  益     a-e</t>
    <phoneticPr fontId="10"/>
  </si>
  <si>
    <t xml:space="preserve"> 経常収支比率   b/f</t>
    <phoneticPr fontId="10"/>
  </si>
  <si>
    <t xml:space="preserve"> 総収支比率     a/e</t>
    <phoneticPr fontId="10"/>
  </si>
  <si>
    <t xml:space="preserve"> 累積欠損金比率   h/c</t>
    <phoneticPr fontId="10"/>
  </si>
  <si>
    <r>
      <t>第12表　下水道事業</t>
    </r>
    <r>
      <rPr>
        <sz val="14"/>
        <rFont val="ＭＳ 明朝"/>
        <family val="1"/>
        <charset val="128"/>
      </rPr>
      <t>(</t>
    </r>
    <r>
      <rPr>
        <sz val="14"/>
        <rFont val="ＭＳ 明朝"/>
        <family val="1"/>
        <charset val="128"/>
      </rPr>
      <t>法適用</t>
    </r>
    <r>
      <rPr>
        <sz val="14"/>
        <rFont val="ＭＳ 明朝"/>
        <family val="1"/>
        <charset val="128"/>
      </rPr>
      <t>)</t>
    </r>
    <r>
      <rPr>
        <sz val="14"/>
        <rFont val="ＭＳ 明朝"/>
        <family val="1"/>
        <charset val="128"/>
      </rPr>
      <t>の損益収支状況</t>
    </r>
    <phoneticPr fontId="10"/>
  </si>
  <si>
    <t>(A)</t>
  </si>
  <si>
    <t>(A)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</si>
</sst>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\-#,##0.0"/>
    <numFmt numFmtId="177" formatCode="#,##0.0;&quot;△ &quot;#,##0.0"/>
    <numFmt numFmtId="178" formatCode="#,##0;&quot;△ &quot;#,##0"/>
    <numFmt numFmtId="179" formatCode="0.0;&quot;△ &quot;0.0"/>
    <numFmt numFmtId="180" formatCode="#,##0_ "/>
    <numFmt numFmtId="181" formatCode="0.0"/>
    <numFmt numFmtId="182" formatCode="0;&quot;△ &quot;0"/>
  </numFmts>
  <fonts count="1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theme="1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hair">
        <color theme="1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theme="1"/>
      </bottom>
      <diagonal/>
    </border>
    <border>
      <left style="thin">
        <color indexed="8"/>
      </left>
      <right/>
      <top/>
      <bottom style="hair">
        <color theme="1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8">
    <xf numFmtId="37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50">
    <xf numFmtId="37" fontId="0" fillId="0" borderId="0" xfId="0"/>
    <xf numFmtId="37" fontId="2" fillId="0" borderId="0" xfId="0" applyFont="1" applyFill="1" applyProtection="1"/>
    <xf numFmtId="37" fontId="5" fillId="0" borderId="0" xfId="0" applyFont="1" applyFill="1" applyProtection="1"/>
    <xf numFmtId="37" fontId="6" fillId="0" borderId="0" xfId="0" applyFont="1" applyFill="1" applyProtection="1"/>
    <xf numFmtId="37" fontId="0" fillId="0" borderId="0" xfId="0" applyFill="1" applyProtection="1"/>
    <xf numFmtId="37" fontId="5" fillId="0" borderId="1" xfId="0" applyFont="1" applyFill="1" applyBorder="1" applyProtection="1"/>
    <xf numFmtId="37" fontId="7" fillId="0" borderId="1" xfId="0" applyFont="1" applyFill="1" applyBorder="1" applyProtection="1"/>
    <xf numFmtId="37" fontId="5" fillId="0" borderId="1" xfId="0" quotePrefix="1" applyFont="1" applyFill="1" applyBorder="1" applyAlignment="1" applyProtection="1">
      <alignment horizontal="left"/>
    </xf>
    <xf numFmtId="37" fontId="8" fillId="0" borderId="0" xfId="0" applyFont="1" applyFill="1" applyProtection="1"/>
    <xf numFmtId="37" fontId="5" fillId="0" borderId="2" xfId="0" applyFont="1" applyFill="1" applyBorder="1" applyProtection="1"/>
    <xf numFmtId="37" fontId="8" fillId="0" borderId="2" xfId="0" applyFont="1" applyFill="1" applyBorder="1" applyProtection="1"/>
    <xf numFmtId="37" fontId="5" fillId="0" borderId="6" xfId="0" applyFont="1" applyFill="1" applyBorder="1" applyProtection="1"/>
    <xf numFmtId="37" fontId="5" fillId="0" borderId="7" xfId="0" applyFont="1" applyFill="1" applyBorder="1" applyAlignment="1" applyProtection="1">
      <alignment horizontal="center"/>
    </xf>
    <xf numFmtId="37" fontId="5" fillId="0" borderId="8" xfId="0" applyFont="1" applyFill="1" applyBorder="1" applyProtection="1"/>
    <xf numFmtId="37" fontId="5" fillId="0" borderId="9" xfId="0" applyFont="1" applyFill="1" applyBorder="1" applyProtection="1"/>
    <xf numFmtId="37" fontId="5" fillId="0" borderId="10" xfId="0" applyFont="1" applyFill="1" applyBorder="1" applyProtection="1"/>
    <xf numFmtId="176" fontId="5" fillId="0" borderId="10" xfId="0" applyNumberFormat="1" applyFont="1" applyFill="1" applyBorder="1" applyAlignment="1" applyProtection="1">
      <alignment horizontal="right"/>
    </xf>
    <xf numFmtId="176" fontId="5" fillId="0" borderId="10" xfId="0" applyNumberFormat="1" applyFont="1" applyFill="1" applyBorder="1" applyProtection="1"/>
    <xf numFmtId="37" fontId="5" fillId="0" borderId="19" xfId="0" applyFont="1" applyFill="1" applyBorder="1" applyProtection="1"/>
    <xf numFmtId="37" fontId="5" fillId="0" borderId="20" xfId="0" applyFont="1" applyFill="1" applyBorder="1" applyProtection="1"/>
    <xf numFmtId="37" fontId="5" fillId="0" borderId="17" xfId="0" applyFont="1" applyFill="1" applyBorder="1" applyProtection="1"/>
    <xf numFmtId="37" fontId="5" fillId="0" borderId="21" xfId="0" applyFont="1" applyFill="1" applyBorder="1" applyProtection="1"/>
    <xf numFmtId="37" fontId="5" fillId="0" borderId="22" xfId="0" applyFont="1" applyFill="1" applyBorder="1" applyAlignment="1" applyProtection="1">
      <alignment horizontal="left"/>
    </xf>
    <xf numFmtId="37" fontId="5" fillId="0" borderId="23" xfId="0" applyFont="1" applyFill="1" applyBorder="1" applyAlignment="1" applyProtection="1">
      <alignment horizontal="left"/>
    </xf>
    <xf numFmtId="37" fontId="5" fillId="0" borderId="24" xfId="0" applyFont="1" applyFill="1" applyBorder="1" applyProtection="1"/>
    <xf numFmtId="37" fontId="5" fillId="0" borderId="25" xfId="0" applyFont="1" applyFill="1" applyBorder="1" applyProtection="1"/>
    <xf numFmtId="37" fontId="5" fillId="0" borderId="26" xfId="0" applyFont="1" applyFill="1" applyBorder="1" applyProtection="1"/>
    <xf numFmtId="176" fontId="5" fillId="0" borderId="27" xfId="0" applyNumberFormat="1" applyFont="1" applyFill="1" applyBorder="1" applyProtection="1"/>
    <xf numFmtId="37" fontId="5" fillId="0" borderId="29" xfId="0" applyFont="1" applyFill="1" applyBorder="1" applyProtection="1"/>
    <xf numFmtId="37" fontId="5" fillId="0" borderId="30" xfId="0" applyFont="1" applyFill="1" applyBorder="1" applyProtection="1"/>
    <xf numFmtId="176" fontId="5" fillId="0" borderId="7" xfId="0" applyNumberFormat="1" applyFont="1" applyFill="1" applyBorder="1" applyProtection="1"/>
    <xf numFmtId="37" fontId="5" fillId="0" borderId="0" xfId="0" applyFont="1" applyFill="1" applyBorder="1" applyProtection="1"/>
    <xf numFmtId="0" fontId="9" fillId="0" borderId="0" xfId="2" applyFont="1" applyFill="1" applyProtection="1"/>
    <xf numFmtId="37" fontId="1" fillId="0" borderId="0" xfId="0" applyFont="1" applyFill="1" applyProtection="1"/>
    <xf numFmtId="37" fontId="5" fillId="2" borderId="35" xfId="0" applyFont="1" applyFill="1" applyBorder="1" applyProtection="1">
      <protection locked="0"/>
    </xf>
    <xf numFmtId="37" fontId="5" fillId="0" borderId="1" xfId="0" applyFont="1" applyFill="1" applyBorder="1" applyProtection="1">
      <protection locked="0"/>
    </xf>
    <xf numFmtId="37" fontId="5" fillId="0" borderId="36" xfId="0" applyFont="1" applyFill="1" applyBorder="1" applyProtection="1">
      <protection locked="0"/>
    </xf>
    <xf numFmtId="37" fontId="5" fillId="0" borderId="7" xfId="0" applyFont="1" applyFill="1" applyBorder="1" applyProtection="1">
      <protection locked="0"/>
    </xf>
    <xf numFmtId="37" fontId="5" fillId="2" borderId="42" xfId="0" applyFont="1" applyFill="1" applyBorder="1"/>
    <xf numFmtId="37" fontId="5" fillId="0" borderId="9" xfId="0" applyFont="1" applyFill="1" applyBorder="1"/>
    <xf numFmtId="37" fontId="5" fillId="0" borderId="43" xfId="0" applyFont="1" applyFill="1" applyBorder="1"/>
    <xf numFmtId="37" fontId="5" fillId="0" borderId="10" xfId="0" applyFont="1" applyFill="1" applyBorder="1"/>
    <xf numFmtId="177" fontId="5" fillId="0" borderId="46" xfId="2" applyNumberFormat="1" applyFont="1" applyFill="1" applyBorder="1" applyAlignment="1" applyProtection="1">
      <alignment horizontal="right"/>
    </xf>
    <xf numFmtId="177" fontId="5" fillId="0" borderId="48" xfId="2" applyNumberFormat="1" applyFont="1" applyFill="1" applyBorder="1" applyAlignment="1" applyProtection="1">
      <alignment horizontal="right"/>
    </xf>
    <xf numFmtId="178" fontId="5" fillId="0" borderId="49" xfId="2" applyNumberFormat="1" applyFont="1" applyFill="1" applyBorder="1" applyAlignment="1" applyProtection="1">
      <alignment horizontal="right"/>
    </xf>
    <xf numFmtId="37" fontId="5" fillId="2" borderId="51" xfId="0" applyFont="1" applyFill="1" applyBorder="1" applyProtection="1"/>
    <xf numFmtId="37" fontId="5" fillId="0" borderId="4" xfId="0" applyFont="1" applyFill="1" applyBorder="1" applyProtection="1"/>
    <xf numFmtId="37" fontId="5" fillId="0" borderId="52" xfId="0" applyFont="1" applyFill="1" applyBorder="1" applyProtection="1"/>
    <xf numFmtId="37" fontId="5" fillId="0" borderId="53" xfId="0" applyFont="1" applyFill="1" applyBorder="1" applyProtection="1"/>
    <xf numFmtId="177" fontId="5" fillId="0" borderId="56" xfId="2" applyNumberFormat="1" applyFont="1" applyFill="1" applyBorder="1" applyAlignment="1" applyProtection="1">
      <alignment horizontal="right"/>
    </xf>
    <xf numFmtId="178" fontId="5" fillId="0" borderId="57" xfId="2" applyNumberFormat="1" applyFont="1" applyFill="1" applyBorder="1" applyAlignment="1" applyProtection="1">
      <alignment horizontal="right"/>
    </xf>
    <xf numFmtId="177" fontId="5" fillId="0" borderId="0" xfId="2" applyNumberFormat="1" applyFont="1" applyFill="1" applyBorder="1" applyAlignment="1" applyProtection="1">
      <alignment horizontal="right"/>
    </xf>
    <xf numFmtId="178" fontId="5" fillId="0" borderId="58" xfId="2" applyNumberFormat="1" applyFont="1" applyFill="1" applyBorder="1" applyAlignment="1" applyProtection="1">
      <alignment horizontal="right"/>
    </xf>
    <xf numFmtId="37" fontId="5" fillId="0" borderId="53" xfId="0" applyFont="1" applyFill="1" applyBorder="1" applyAlignment="1" applyProtection="1">
      <alignment horizontal="center"/>
    </xf>
    <xf numFmtId="37" fontId="5" fillId="0" borderId="3" xfId="0" applyFont="1" applyFill="1" applyBorder="1" applyProtection="1"/>
    <xf numFmtId="177" fontId="5" fillId="0" borderId="60" xfId="2" applyNumberFormat="1" applyFont="1" applyFill="1" applyBorder="1" applyAlignment="1" applyProtection="1">
      <alignment horizontal="right"/>
    </xf>
    <xf numFmtId="178" fontId="5" fillId="0" borderId="61" xfId="2" applyNumberFormat="1" applyFont="1" applyFill="1" applyBorder="1" applyAlignment="1" applyProtection="1">
      <alignment horizontal="right"/>
    </xf>
    <xf numFmtId="177" fontId="5" fillId="0" borderId="62" xfId="2" applyNumberFormat="1" applyFont="1" applyFill="1" applyBorder="1" applyAlignment="1" applyProtection="1">
      <alignment horizontal="right"/>
    </xf>
    <xf numFmtId="178" fontId="5" fillId="0" borderId="63" xfId="2" applyNumberFormat="1" applyFont="1" applyFill="1" applyBorder="1" applyAlignment="1" applyProtection="1">
      <alignment horizontal="right"/>
    </xf>
    <xf numFmtId="37" fontId="5" fillId="2" borderId="65" xfId="0" applyFont="1" applyFill="1" applyBorder="1" applyProtection="1">
      <protection locked="0"/>
    </xf>
    <xf numFmtId="37" fontId="5" fillId="0" borderId="63" xfId="0" applyFont="1" applyFill="1" applyBorder="1" applyProtection="1">
      <protection locked="0"/>
    </xf>
    <xf numFmtId="37" fontId="5" fillId="0" borderId="66" xfId="0" applyFont="1" applyFill="1" applyBorder="1" applyProtection="1">
      <protection locked="0"/>
    </xf>
    <xf numFmtId="37" fontId="5" fillId="0" borderId="25" xfId="0" applyFont="1" applyFill="1" applyBorder="1" applyProtection="1">
      <protection locked="0"/>
    </xf>
    <xf numFmtId="37" fontId="5" fillId="0" borderId="26" xfId="0" applyFont="1" applyFill="1" applyBorder="1" applyAlignment="1" applyProtection="1">
      <alignment horizontal="center" shrinkToFit="1"/>
    </xf>
    <xf numFmtId="177" fontId="5" fillId="0" borderId="67" xfId="2" applyNumberFormat="1" applyFont="1" applyFill="1" applyBorder="1" applyAlignment="1" applyProtection="1">
      <alignment horizontal="right"/>
    </xf>
    <xf numFmtId="177" fontId="5" fillId="0" borderId="9" xfId="2" applyNumberFormat="1" applyFont="1" applyFill="1" applyBorder="1" applyAlignment="1" applyProtection="1">
      <alignment horizontal="right"/>
    </xf>
    <xf numFmtId="37" fontId="5" fillId="2" borderId="42" xfId="0" applyFont="1" applyFill="1" applyBorder="1" applyProtection="1">
      <protection locked="0"/>
    </xf>
    <xf numFmtId="37" fontId="5" fillId="0" borderId="0" xfId="0" applyFont="1" applyFill="1" applyBorder="1" applyProtection="1">
      <protection locked="0"/>
    </xf>
    <xf numFmtId="37" fontId="5" fillId="0" borderId="68" xfId="0" applyFont="1" applyFill="1" applyBorder="1" applyProtection="1">
      <protection locked="0"/>
    </xf>
    <xf numFmtId="37" fontId="5" fillId="0" borderId="69" xfId="0" applyFont="1" applyFill="1" applyBorder="1" applyProtection="1">
      <protection locked="0"/>
    </xf>
    <xf numFmtId="37" fontId="5" fillId="0" borderId="69" xfId="0" applyFont="1" applyFill="1" applyBorder="1" applyAlignment="1" applyProtection="1">
      <alignment horizontal="center"/>
    </xf>
    <xf numFmtId="37" fontId="5" fillId="0" borderId="9" xfId="0" applyFont="1" applyFill="1" applyBorder="1" applyProtection="1">
      <protection locked="0"/>
    </xf>
    <xf numFmtId="37" fontId="5" fillId="0" borderId="43" xfId="0" applyFont="1" applyFill="1" applyBorder="1" applyProtection="1">
      <protection locked="0"/>
    </xf>
    <xf numFmtId="37" fontId="5" fillId="0" borderId="10" xfId="0" applyFont="1" applyFill="1" applyBorder="1" applyProtection="1">
      <protection locked="0"/>
    </xf>
    <xf numFmtId="37" fontId="5" fillId="0" borderId="10" xfId="0" applyFont="1" applyFill="1" applyBorder="1" applyAlignment="1" applyProtection="1">
      <alignment horizontal="center"/>
    </xf>
    <xf numFmtId="177" fontId="5" fillId="0" borderId="70" xfId="2" applyNumberFormat="1" applyFont="1" applyFill="1" applyBorder="1" applyAlignment="1" applyProtection="1">
      <alignment horizontal="right"/>
    </xf>
    <xf numFmtId="178" fontId="5" fillId="0" borderId="71" xfId="2" applyNumberFormat="1" applyFont="1" applyFill="1" applyBorder="1" applyAlignment="1" applyProtection="1">
      <alignment horizontal="right"/>
    </xf>
    <xf numFmtId="178" fontId="5" fillId="0" borderId="72" xfId="2" applyNumberFormat="1" applyFont="1" applyFill="1" applyBorder="1" applyAlignment="1" applyProtection="1">
      <alignment horizontal="right"/>
    </xf>
    <xf numFmtId="37" fontId="5" fillId="0" borderId="10" xfId="0" applyFont="1" applyFill="1" applyBorder="1" applyAlignment="1" applyProtection="1">
      <alignment horizontal="center" vertical="center"/>
    </xf>
    <xf numFmtId="177" fontId="5" fillId="0" borderId="73" xfId="2" applyNumberFormat="1" applyFont="1" applyFill="1" applyBorder="1" applyAlignment="1" applyProtection="1">
      <alignment horizontal="right"/>
    </xf>
    <xf numFmtId="178" fontId="5" fillId="0" borderId="74" xfId="2" applyNumberFormat="1" applyFont="1" applyFill="1" applyBorder="1" applyAlignment="1" applyProtection="1">
      <alignment horizontal="right"/>
    </xf>
    <xf numFmtId="177" fontId="5" fillId="0" borderId="75" xfId="2" applyNumberFormat="1" applyFont="1" applyFill="1" applyBorder="1" applyAlignment="1" applyProtection="1">
      <alignment horizontal="right"/>
    </xf>
    <xf numFmtId="178" fontId="5" fillId="0" borderId="76" xfId="2" applyNumberFormat="1" applyFont="1" applyFill="1" applyBorder="1" applyAlignment="1" applyProtection="1">
      <alignment horizontal="right"/>
    </xf>
    <xf numFmtId="37" fontId="5" fillId="2" borderId="35" xfId="0" applyFont="1" applyFill="1" applyBorder="1" applyProtection="1"/>
    <xf numFmtId="37" fontId="5" fillId="0" borderId="36" xfId="0" applyFont="1" applyFill="1" applyBorder="1" applyProtection="1"/>
    <xf numFmtId="37" fontId="5" fillId="0" borderId="7" xfId="0" applyFont="1" applyFill="1" applyBorder="1" applyProtection="1"/>
    <xf numFmtId="177" fontId="5" fillId="0" borderId="78" xfId="2" applyNumberFormat="1" applyFont="1" applyFill="1" applyBorder="1" applyAlignment="1" applyProtection="1">
      <alignment horizontal="right"/>
    </xf>
    <xf numFmtId="37" fontId="5" fillId="0" borderId="26" xfId="0" quotePrefix="1" applyFont="1" applyFill="1" applyBorder="1" applyAlignment="1" applyProtection="1">
      <alignment horizontal="center"/>
    </xf>
    <xf numFmtId="37" fontId="5" fillId="2" borderId="42" xfId="0" applyFont="1" applyFill="1" applyBorder="1" applyAlignment="1" applyProtection="1">
      <protection locked="0"/>
    </xf>
    <xf numFmtId="37" fontId="5" fillId="0" borderId="9" xfId="0" applyFont="1" applyFill="1" applyBorder="1" applyAlignment="1" applyProtection="1">
      <protection locked="0"/>
    </xf>
    <xf numFmtId="37" fontId="5" fillId="0" borderId="43" xfId="0" applyFont="1" applyFill="1" applyBorder="1" applyAlignment="1" applyProtection="1">
      <protection locked="0"/>
    </xf>
    <xf numFmtId="37" fontId="5" fillId="0" borderId="10" xfId="0" applyFont="1" applyFill="1" applyBorder="1" applyAlignment="1" applyProtection="1">
      <protection locked="0"/>
    </xf>
    <xf numFmtId="179" fontId="5" fillId="0" borderId="16" xfId="0" applyNumberFormat="1" applyFont="1" applyFill="1" applyBorder="1" applyAlignment="1" applyProtection="1">
      <alignment horizontal="right"/>
    </xf>
    <xf numFmtId="37" fontId="5" fillId="0" borderId="41" xfId="0" applyFont="1" applyFill="1" applyBorder="1" applyProtection="1">
      <protection locked="0"/>
    </xf>
    <xf numFmtId="37" fontId="5" fillId="0" borderId="42" xfId="0" applyFont="1" applyFill="1" applyBorder="1" applyProtection="1">
      <protection locked="0"/>
    </xf>
    <xf numFmtId="37" fontId="0" fillId="0" borderId="0" xfId="0" applyFill="1" applyBorder="1" applyProtection="1"/>
    <xf numFmtId="0" fontId="5" fillId="0" borderId="80" xfId="2" applyFont="1" applyFill="1" applyBorder="1" applyAlignment="1" applyProtection="1">
      <alignment horizontal="center" wrapText="1"/>
    </xf>
    <xf numFmtId="0" fontId="5" fillId="0" borderId="81" xfId="2" applyFont="1" applyFill="1" applyBorder="1" applyAlignment="1" applyProtection="1">
      <alignment horizontal="center" wrapText="1"/>
    </xf>
    <xf numFmtId="37" fontId="5" fillId="0" borderId="35" xfId="0" applyFont="1" applyFill="1" applyBorder="1" applyAlignment="1" applyProtection="1">
      <alignment horizontal="right"/>
    </xf>
    <xf numFmtId="37" fontId="5" fillId="0" borderId="7" xfId="0" applyFont="1" applyFill="1" applyBorder="1" applyAlignment="1" applyProtection="1">
      <alignment horizontal="right"/>
    </xf>
    <xf numFmtId="37" fontId="5" fillId="0" borderId="0" xfId="0" applyFont="1" applyFill="1" applyBorder="1" applyAlignment="1" applyProtection="1">
      <alignment horizontal="center"/>
    </xf>
    <xf numFmtId="37" fontId="5" fillId="0" borderId="85" xfId="0" applyFont="1" applyFill="1" applyBorder="1" applyAlignment="1" applyProtection="1">
      <alignment horizontal="center"/>
    </xf>
    <xf numFmtId="37" fontId="5" fillId="0" borderId="68" xfId="0" applyFont="1" applyFill="1" applyBorder="1" applyAlignment="1" applyProtection="1">
      <alignment horizontal="center"/>
    </xf>
    <xf numFmtId="37" fontId="5" fillId="0" borderId="88" xfId="0" applyFont="1" applyFill="1" applyBorder="1" applyProtection="1"/>
    <xf numFmtId="37" fontId="5" fillId="0" borderId="89" xfId="0" applyFont="1" applyFill="1" applyBorder="1" applyProtection="1"/>
    <xf numFmtId="37" fontId="5" fillId="0" borderId="90" xfId="0" applyFont="1" applyFill="1" applyBorder="1" applyProtection="1"/>
    <xf numFmtId="37" fontId="5" fillId="0" borderId="91" xfId="0" applyFont="1" applyFill="1" applyBorder="1" applyProtection="1"/>
    <xf numFmtId="37" fontId="5" fillId="0" borderId="0" xfId="0" applyFont="1" applyFill="1" applyAlignment="1" applyProtection="1">
      <alignment horizontal="center"/>
    </xf>
    <xf numFmtId="0" fontId="5" fillId="0" borderId="0" xfId="2" applyFont="1" applyFill="1" applyBorder="1" applyProtection="1"/>
    <xf numFmtId="0" fontId="5" fillId="0" borderId="92" xfId="2" applyFont="1" applyFill="1" applyBorder="1" applyProtection="1"/>
    <xf numFmtId="0" fontId="5" fillId="0" borderId="0" xfId="2" applyFont="1" applyFill="1" applyProtection="1"/>
    <xf numFmtId="0" fontId="5" fillId="0" borderId="0" xfId="2" quotePrefix="1" applyFont="1" applyFill="1" applyAlignment="1" applyProtection="1">
      <alignment horizontal="left"/>
    </xf>
    <xf numFmtId="0" fontId="5" fillId="0" borderId="93" xfId="2" applyFont="1" applyFill="1" applyBorder="1" applyProtection="1"/>
    <xf numFmtId="0" fontId="5" fillId="0" borderId="0" xfId="2" applyFont="1" applyFill="1" applyAlignment="1" applyProtection="1">
      <alignment shrinkToFit="1"/>
    </xf>
    <xf numFmtId="180" fontId="9" fillId="0" borderId="0" xfId="2" applyNumberFormat="1" applyFont="1" applyFill="1" applyProtection="1"/>
    <xf numFmtId="177" fontId="5" fillId="0" borderId="94" xfId="2" applyNumberFormat="1" applyFont="1" applyFill="1" applyBorder="1" applyAlignment="1" applyProtection="1">
      <alignment horizontal="right"/>
    </xf>
    <xf numFmtId="180" fontId="5" fillId="0" borderId="73" xfId="2" applyNumberFormat="1" applyFont="1" applyFill="1" applyBorder="1" applyProtection="1"/>
    <xf numFmtId="180" fontId="5" fillId="0" borderId="95" xfId="2" applyNumberFormat="1" applyFont="1" applyFill="1" applyBorder="1" applyProtection="1"/>
    <xf numFmtId="180" fontId="5" fillId="0" borderId="36" xfId="2" applyNumberFormat="1" applyFont="1" applyFill="1" applyBorder="1" applyProtection="1"/>
    <xf numFmtId="180" fontId="5" fillId="0" borderId="7" xfId="2" applyNumberFormat="1" applyFont="1" applyFill="1" applyBorder="1" applyProtection="1"/>
    <xf numFmtId="180" fontId="5" fillId="0" borderId="98" xfId="2" applyNumberFormat="1" applyFont="1" applyFill="1" applyBorder="1" applyProtection="1"/>
    <xf numFmtId="180" fontId="5" fillId="0" borderId="99" xfId="2" applyNumberFormat="1" applyFont="1" applyFill="1" applyBorder="1" applyProtection="1"/>
    <xf numFmtId="180" fontId="5" fillId="0" borderId="100" xfId="2" applyNumberFormat="1" applyFont="1" applyFill="1" applyBorder="1" applyProtection="1"/>
    <xf numFmtId="180" fontId="5" fillId="0" borderId="52" xfId="2" applyNumberFormat="1" applyFont="1" applyFill="1" applyBorder="1" applyProtection="1"/>
    <xf numFmtId="180" fontId="5" fillId="0" borderId="53" xfId="2" applyNumberFormat="1" applyFont="1" applyFill="1" applyBorder="1" applyProtection="1"/>
    <xf numFmtId="0" fontId="5" fillId="0" borderId="101" xfId="2" applyFont="1" applyFill="1" applyBorder="1" applyAlignment="1" applyProtection="1">
      <alignment horizontal="center"/>
    </xf>
    <xf numFmtId="0" fontId="5" fillId="0" borderId="3" xfId="2" applyFont="1" applyFill="1" applyBorder="1" applyProtection="1"/>
    <xf numFmtId="180" fontId="5" fillId="0" borderId="78" xfId="2" applyNumberFormat="1" applyFont="1" applyFill="1" applyBorder="1" applyProtection="1"/>
    <xf numFmtId="180" fontId="5" fillId="0" borderId="62" xfId="2" applyNumberFormat="1" applyFont="1" applyFill="1" applyBorder="1" applyProtection="1"/>
    <xf numFmtId="180" fontId="5" fillId="0" borderId="63" xfId="2" applyNumberFormat="1" applyFont="1" applyFill="1" applyBorder="1" applyProtection="1"/>
    <xf numFmtId="180" fontId="5" fillId="0" borderId="66" xfId="2" applyNumberFormat="1" applyFont="1" applyFill="1" applyBorder="1" applyProtection="1"/>
    <xf numFmtId="180" fontId="5" fillId="0" borderId="25" xfId="2" applyNumberFormat="1" applyFont="1" applyFill="1" applyBorder="1" applyProtection="1"/>
    <xf numFmtId="0" fontId="6" fillId="0" borderId="27" xfId="2" applyFont="1" applyFill="1" applyBorder="1" applyAlignment="1" applyProtection="1">
      <alignment horizontal="center" shrinkToFit="1"/>
    </xf>
    <xf numFmtId="0" fontId="5" fillId="0" borderId="2" xfId="2" applyFont="1" applyFill="1" applyBorder="1" applyProtection="1"/>
    <xf numFmtId="180" fontId="5" fillId="0" borderId="70" xfId="2" applyNumberFormat="1" applyFont="1" applyFill="1" applyBorder="1" applyProtection="1"/>
    <xf numFmtId="180" fontId="5" fillId="0" borderId="9" xfId="2" applyNumberFormat="1" applyFont="1" applyFill="1" applyBorder="1" applyProtection="1"/>
    <xf numFmtId="180" fontId="5" fillId="0" borderId="58" xfId="2" applyNumberFormat="1" applyFont="1" applyFill="1" applyBorder="1" applyProtection="1"/>
    <xf numFmtId="180" fontId="5" fillId="0" borderId="102" xfId="2" applyNumberFormat="1" applyFont="1" applyFill="1" applyBorder="1" applyProtection="1"/>
    <xf numFmtId="180" fontId="5" fillId="0" borderId="21" xfId="2" applyNumberFormat="1" applyFont="1" applyFill="1" applyBorder="1" applyProtection="1"/>
    <xf numFmtId="0" fontId="5" fillId="0" borderId="103" xfId="2" applyFont="1" applyFill="1" applyBorder="1" applyAlignment="1" applyProtection="1">
      <alignment horizontal="center"/>
    </xf>
    <xf numFmtId="180" fontId="5" fillId="0" borderId="43" xfId="2" applyNumberFormat="1" applyFont="1" applyFill="1" applyBorder="1" applyProtection="1"/>
    <xf numFmtId="180" fontId="5" fillId="0" borderId="10" xfId="2" applyNumberFormat="1" applyFont="1" applyFill="1" applyBorder="1" applyProtection="1"/>
    <xf numFmtId="0" fontId="5" fillId="0" borderId="16" xfId="2" applyFont="1" applyFill="1" applyBorder="1" applyAlignment="1" applyProtection="1">
      <alignment horizontal="center"/>
    </xf>
    <xf numFmtId="0" fontId="5" fillId="0" borderId="2" xfId="2" applyFont="1" applyFill="1" applyBorder="1" applyAlignment="1" applyProtection="1">
      <alignment horizontal="center"/>
    </xf>
    <xf numFmtId="180" fontId="5" fillId="0" borderId="104" xfId="2" applyNumberFormat="1" applyFont="1" applyFill="1" applyBorder="1" applyProtection="1"/>
    <xf numFmtId="180" fontId="5" fillId="0" borderId="1" xfId="2" applyNumberFormat="1" applyFont="1" applyFill="1" applyBorder="1" applyProtection="1"/>
    <xf numFmtId="0" fontId="5" fillId="0" borderId="105" xfId="2" applyFont="1" applyFill="1" applyBorder="1" applyAlignment="1" applyProtection="1">
      <alignment horizontal="center"/>
    </xf>
    <xf numFmtId="0" fontId="5" fillId="0" borderId="6" xfId="2" applyFont="1" applyFill="1" applyBorder="1" applyProtection="1"/>
    <xf numFmtId="180" fontId="5" fillId="0" borderId="106" xfId="2" applyNumberFormat="1" applyFont="1" applyFill="1" applyBorder="1" applyProtection="1"/>
    <xf numFmtId="0" fontId="6" fillId="0" borderId="27" xfId="2" quotePrefix="1" applyFont="1" applyFill="1" applyBorder="1" applyAlignment="1" applyProtection="1">
      <alignment horizontal="center"/>
    </xf>
    <xf numFmtId="180" fontId="5" fillId="0" borderId="16" xfId="2" applyNumberFormat="1" applyFont="1" applyFill="1" applyBorder="1" applyAlignment="1" applyProtection="1">
      <alignment horizontal="center"/>
    </xf>
    <xf numFmtId="180" fontId="5" fillId="2" borderId="58" xfId="2" applyNumberFormat="1" applyFont="1" applyFill="1" applyBorder="1" applyProtection="1"/>
    <xf numFmtId="180" fontId="5" fillId="0" borderId="107" xfId="2" applyNumberFormat="1" applyFont="1" applyFill="1" applyBorder="1" applyProtection="1"/>
    <xf numFmtId="180" fontId="5" fillId="0" borderId="108" xfId="2" applyNumberFormat="1" applyFont="1" applyFill="1" applyBorder="1" applyProtection="1"/>
    <xf numFmtId="180" fontId="5" fillId="0" borderId="109" xfId="2" applyNumberFormat="1" applyFont="1" applyFill="1" applyBorder="1" applyProtection="1"/>
    <xf numFmtId="180" fontId="5" fillId="0" borderId="110" xfId="2" applyNumberFormat="1" applyFont="1" applyFill="1" applyBorder="1" applyProtection="1"/>
    <xf numFmtId="180" fontId="5" fillId="0" borderId="111" xfId="2" applyNumberFormat="1" applyFont="1" applyFill="1" applyBorder="1" applyProtection="1"/>
    <xf numFmtId="180" fontId="5" fillId="0" borderId="112" xfId="2" applyNumberFormat="1" applyFont="1" applyFill="1" applyBorder="1" applyProtection="1"/>
    <xf numFmtId="180" fontId="5" fillId="0" borderId="113" xfId="2" applyNumberFormat="1" applyFont="1" applyFill="1" applyBorder="1" applyProtection="1"/>
    <xf numFmtId="0" fontId="5" fillId="0" borderId="13" xfId="2" applyFont="1" applyFill="1" applyBorder="1" applyAlignment="1" applyProtection="1">
      <alignment horizontal="center"/>
    </xf>
    <xf numFmtId="0" fontId="5" fillId="0" borderId="114" xfId="2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right"/>
    </xf>
    <xf numFmtId="0" fontId="5" fillId="0" borderId="95" xfId="2" applyFont="1" applyFill="1" applyBorder="1" applyAlignment="1" applyProtection="1">
      <alignment horizontal="right"/>
    </xf>
    <xf numFmtId="0" fontId="5" fillId="0" borderId="36" xfId="2" applyFont="1" applyFill="1" applyBorder="1" applyProtection="1"/>
    <xf numFmtId="0" fontId="5" fillId="0" borderId="7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85" xfId="2" applyFont="1" applyFill="1" applyBorder="1" applyAlignment="1" applyProtection="1">
      <alignment horizontal="center"/>
    </xf>
    <xf numFmtId="0" fontId="5" fillId="0" borderId="68" xfId="2" applyFont="1" applyFill="1" applyBorder="1" applyAlignment="1" applyProtection="1">
      <alignment horizontal="center"/>
    </xf>
    <xf numFmtId="0" fontId="5" fillId="0" borderId="56" xfId="2" applyFont="1" applyFill="1" applyBorder="1" applyProtection="1"/>
    <xf numFmtId="0" fontId="5" fillId="0" borderId="116" xfId="2" applyFont="1" applyFill="1" applyBorder="1" applyProtection="1"/>
    <xf numFmtId="0" fontId="5" fillId="0" borderId="117" xfId="2" applyFont="1" applyFill="1" applyBorder="1" applyProtection="1"/>
    <xf numFmtId="0" fontId="5" fillId="0" borderId="90" xfId="2" applyFont="1" applyFill="1" applyBorder="1" applyProtection="1"/>
    <xf numFmtId="0" fontId="5" fillId="0" borderId="91" xfId="2" applyFont="1" applyFill="1" applyBorder="1" applyProtection="1"/>
    <xf numFmtId="0" fontId="5" fillId="0" borderId="118" xfId="2" applyFont="1" applyFill="1" applyBorder="1" applyAlignment="1" applyProtection="1">
      <alignment horizontal="center"/>
    </xf>
    <xf numFmtId="0" fontId="5" fillId="0" borderId="1" xfId="2" applyFont="1" applyFill="1" applyBorder="1" applyProtection="1"/>
    <xf numFmtId="0" fontId="2" fillId="0" borderId="0" xfId="2" applyFont="1" applyFill="1" applyProtection="1"/>
    <xf numFmtId="0" fontId="9" fillId="0" borderId="0" xfId="3" applyFont="1" applyFill="1" applyProtection="1"/>
    <xf numFmtId="180" fontId="9" fillId="0" borderId="0" xfId="3" applyNumberFormat="1" applyFont="1" applyFill="1" applyProtection="1"/>
    <xf numFmtId="180" fontId="9" fillId="0" borderId="0" xfId="3" applyNumberFormat="1" applyFont="1" applyFill="1" applyBorder="1" applyProtection="1"/>
    <xf numFmtId="0" fontId="12" fillId="0" borderId="0" xfId="3" applyFont="1" applyFill="1" applyProtection="1"/>
    <xf numFmtId="0" fontId="3" fillId="0" borderId="0" xfId="3" applyFont="1" applyFill="1" applyProtection="1"/>
    <xf numFmtId="0" fontId="5" fillId="0" borderId="0" xfId="3" applyFont="1" applyFill="1" applyBorder="1" applyProtection="1"/>
    <xf numFmtId="0" fontId="5" fillId="0" borderId="0" xfId="3" applyFont="1" applyFill="1" applyProtection="1"/>
    <xf numFmtId="0" fontId="5" fillId="0" borderId="0" xfId="3" applyFont="1" applyFill="1" applyAlignment="1" applyProtection="1">
      <alignment shrinkToFit="1"/>
    </xf>
    <xf numFmtId="177" fontId="5" fillId="0" borderId="94" xfId="3" applyNumberFormat="1" applyFont="1" applyFill="1" applyBorder="1" applyAlignment="1" applyProtection="1">
      <alignment horizontal="right"/>
    </xf>
    <xf numFmtId="178" fontId="5" fillId="0" borderId="74" xfId="3" applyNumberFormat="1" applyFont="1" applyFill="1" applyBorder="1" applyAlignment="1" applyProtection="1">
      <alignment horizontal="right"/>
    </xf>
    <xf numFmtId="180" fontId="5" fillId="0" borderId="120" xfId="3" applyNumberFormat="1" applyFont="1" applyFill="1" applyBorder="1" applyProtection="1"/>
    <xf numFmtId="180" fontId="5" fillId="0" borderId="121" xfId="3" applyNumberFormat="1" applyFont="1" applyFill="1" applyBorder="1" applyProtection="1"/>
    <xf numFmtId="180" fontId="5" fillId="0" borderId="122" xfId="3" applyNumberFormat="1" applyFont="1" applyFill="1" applyBorder="1" applyProtection="1"/>
    <xf numFmtId="0" fontId="5" fillId="0" borderId="96" xfId="3" applyFont="1" applyFill="1" applyBorder="1" applyAlignment="1" applyProtection="1">
      <alignment horizontal="left"/>
    </xf>
    <xf numFmtId="0" fontId="5" fillId="0" borderId="97" xfId="3" applyFont="1" applyFill="1" applyBorder="1" applyAlignment="1" applyProtection="1">
      <alignment horizontal="left"/>
    </xf>
    <xf numFmtId="177" fontId="5" fillId="0" borderId="123" xfId="3" applyNumberFormat="1" applyFont="1" applyFill="1" applyBorder="1" applyAlignment="1" applyProtection="1">
      <alignment horizontal="right"/>
    </xf>
    <xf numFmtId="178" fontId="5" fillId="0" borderId="124" xfId="3" applyNumberFormat="1" applyFont="1" applyFill="1" applyBorder="1" applyAlignment="1" applyProtection="1">
      <alignment horizontal="right"/>
    </xf>
    <xf numFmtId="177" fontId="5" fillId="0" borderId="56" xfId="3" applyNumberFormat="1" applyFont="1" applyFill="1" applyBorder="1" applyAlignment="1" applyProtection="1">
      <alignment horizontal="right"/>
    </xf>
    <xf numFmtId="180" fontId="5" fillId="0" borderId="125" xfId="3" applyNumberFormat="1" applyFont="1" applyFill="1" applyBorder="1" applyProtection="1"/>
    <xf numFmtId="180" fontId="5" fillId="0" borderId="106" xfId="3" applyNumberFormat="1" applyFont="1" applyFill="1" applyBorder="1" applyProtection="1"/>
    <xf numFmtId="180" fontId="5" fillId="0" borderId="52" xfId="3" applyNumberFormat="1" applyFont="1" applyFill="1" applyBorder="1" applyProtection="1"/>
    <xf numFmtId="0" fontId="5" fillId="0" borderId="101" xfId="3" applyFont="1" applyFill="1" applyBorder="1" applyAlignment="1" applyProtection="1">
      <alignment horizontal="center"/>
    </xf>
    <xf numFmtId="0" fontId="5" fillId="0" borderId="3" xfId="3" applyFont="1" applyFill="1" applyBorder="1" applyProtection="1"/>
    <xf numFmtId="177" fontId="5" fillId="0" borderId="60" xfId="3" applyNumberFormat="1" applyFont="1" applyFill="1" applyBorder="1" applyAlignment="1" applyProtection="1">
      <alignment horizontal="right"/>
    </xf>
    <xf numFmtId="178" fontId="5" fillId="0" borderId="61" xfId="3" applyNumberFormat="1" applyFont="1" applyFill="1" applyBorder="1" applyAlignment="1" applyProtection="1">
      <alignment horizontal="right"/>
    </xf>
    <xf numFmtId="180" fontId="5" fillId="0" borderId="65" xfId="3" applyNumberFormat="1" applyFont="1" applyFill="1" applyBorder="1" applyProtection="1"/>
    <xf numFmtId="180" fontId="5" fillId="0" borderId="63" xfId="3" applyNumberFormat="1" applyFont="1" applyFill="1" applyBorder="1" applyProtection="1"/>
    <xf numFmtId="180" fontId="5" fillId="0" borderId="126" xfId="3" applyNumberFormat="1" applyFont="1" applyFill="1" applyBorder="1" applyProtection="1"/>
    <xf numFmtId="0" fontId="6" fillId="0" borderId="27" xfId="3" applyFont="1" applyFill="1" applyBorder="1" applyAlignment="1" applyProtection="1">
      <alignment horizontal="center" shrinkToFit="1"/>
    </xf>
    <xf numFmtId="0" fontId="5" fillId="0" borderId="2" xfId="3" applyFont="1" applyFill="1" applyBorder="1" applyProtection="1"/>
    <xf numFmtId="177" fontId="5" fillId="0" borderId="67" xfId="3" applyNumberFormat="1" applyFont="1" applyFill="1" applyBorder="1" applyAlignment="1" applyProtection="1">
      <alignment horizontal="right"/>
    </xf>
    <xf numFmtId="178" fontId="5" fillId="0" borderId="57" xfId="3" applyNumberFormat="1" applyFont="1" applyFill="1" applyBorder="1" applyAlignment="1" applyProtection="1">
      <alignment horizontal="right"/>
    </xf>
    <xf numFmtId="177" fontId="5" fillId="0" borderId="127" xfId="3" applyNumberFormat="1" applyFont="1" applyFill="1" applyBorder="1" applyAlignment="1" applyProtection="1">
      <alignment horizontal="right"/>
    </xf>
    <xf numFmtId="180" fontId="5" fillId="0" borderId="57" xfId="3" applyNumberFormat="1" applyFont="1" applyFill="1" applyBorder="1" applyProtection="1"/>
    <xf numFmtId="180" fontId="5" fillId="0" borderId="42" xfId="3" applyNumberFormat="1" applyFont="1" applyFill="1" applyBorder="1" applyProtection="1"/>
    <xf numFmtId="180" fontId="5" fillId="0" borderId="58" xfId="3" applyNumberFormat="1" applyFont="1" applyFill="1" applyBorder="1" applyProtection="1"/>
    <xf numFmtId="180" fontId="5" fillId="0" borderId="43" xfId="3" applyNumberFormat="1" applyFont="1" applyFill="1" applyBorder="1" applyProtection="1"/>
    <xf numFmtId="0" fontId="5" fillId="0" borderId="103" xfId="3" applyFont="1" applyFill="1" applyBorder="1" applyAlignment="1" applyProtection="1">
      <alignment horizontal="center"/>
    </xf>
    <xf numFmtId="0" fontId="5" fillId="0" borderId="16" xfId="3" applyFont="1" applyFill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</xf>
    <xf numFmtId="180" fontId="5" fillId="0" borderId="72" xfId="3" applyNumberFormat="1" applyFont="1" applyFill="1" applyBorder="1" applyProtection="1"/>
    <xf numFmtId="178" fontId="5" fillId="0" borderId="71" xfId="3" applyNumberFormat="1" applyFont="1" applyFill="1" applyBorder="1" applyAlignment="1" applyProtection="1">
      <alignment horizontal="right"/>
    </xf>
    <xf numFmtId="180" fontId="5" fillId="0" borderId="128" xfId="3" applyNumberFormat="1" applyFont="1" applyFill="1" applyBorder="1" applyProtection="1"/>
    <xf numFmtId="177" fontId="5" fillId="0" borderId="129" xfId="3" applyNumberFormat="1" applyFont="1" applyFill="1" applyBorder="1" applyAlignment="1" applyProtection="1">
      <alignment horizontal="right"/>
    </xf>
    <xf numFmtId="180" fontId="5" fillId="0" borderId="130" xfId="3" applyNumberFormat="1" applyFont="1" applyFill="1" applyBorder="1" applyProtection="1"/>
    <xf numFmtId="180" fontId="5" fillId="0" borderId="131" xfId="3" applyNumberFormat="1" applyFont="1" applyFill="1" applyBorder="1" applyProtection="1"/>
    <xf numFmtId="180" fontId="5" fillId="0" borderId="132" xfId="3" applyNumberFormat="1" applyFont="1" applyFill="1" applyBorder="1" applyProtection="1"/>
    <xf numFmtId="0" fontId="5" fillId="0" borderId="133" xfId="3" applyFont="1" applyFill="1" applyBorder="1" applyAlignment="1" applyProtection="1">
      <alignment horizontal="center"/>
    </xf>
    <xf numFmtId="0" fontId="5" fillId="0" borderId="134" xfId="3" applyFont="1" applyFill="1" applyBorder="1" applyProtection="1"/>
    <xf numFmtId="177" fontId="6" fillId="0" borderId="83" xfId="3" applyNumberFormat="1" applyFont="1" applyFill="1" applyBorder="1" applyProtection="1"/>
    <xf numFmtId="178" fontId="5" fillId="0" borderId="135" xfId="3" applyNumberFormat="1" applyFont="1" applyFill="1" applyBorder="1" applyAlignment="1" applyProtection="1">
      <alignment horizontal="right"/>
    </xf>
    <xf numFmtId="180" fontId="5" fillId="0" borderId="136" xfId="3" applyNumberFormat="1" applyFont="1" applyFill="1" applyBorder="1" applyProtection="1"/>
    <xf numFmtId="0" fontId="6" fillId="0" borderId="137" xfId="3" quotePrefix="1" applyFont="1" applyFill="1" applyBorder="1" applyAlignment="1" applyProtection="1">
      <alignment horizontal="center"/>
    </xf>
    <xf numFmtId="0" fontId="5" fillId="0" borderId="138" xfId="3" applyFont="1" applyFill="1" applyBorder="1" applyProtection="1"/>
    <xf numFmtId="0" fontId="5" fillId="0" borderId="139" xfId="3" applyFont="1" applyFill="1" applyBorder="1" applyAlignment="1" applyProtection="1">
      <alignment horizontal="center"/>
    </xf>
    <xf numFmtId="0" fontId="5" fillId="0" borderId="138" xfId="3" applyFont="1" applyFill="1" applyBorder="1" applyAlignment="1" applyProtection="1">
      <alignment horizontal="center"/>
    </xf>
    <xf numFmtId="177" fontId="6" fillId="0" borderId="140" xfId="3" applyNumberFormat="1" applyFont="1" applyFill="1" applyBorder="1" applyProtection="1"/>
    <xf numFmtId="177" fontId="5" fillId="0" borderId="141" xfId="3" applyNumberFormat="1" applyFont="1" applyFill="1" applyBorder="1" applyAlignment="1" applyProtection="1">
      <alignment horizontal="right"/>
    </xf>
    <xf numFmtId="177" fontId="6" fillId="0" borderId="56" xfId="3" applyNumberFormat="1" applyFont="1" applyFill="1" applyBorder="1" applyProtection="1"/>
    <xf numFmtId="180" fontId="5" fillId="0" borderId="142" xfId="3" applyNumberFormat="1" applyFont="1" applyFill="1" applyBorder="1" applyProtection="1"/>
    <xf numFmtId="180" fontId="5" fillId="0" borderId="112" xfId="3" applyNumberFormat="1" applyFont="1" applyFill="1" applyBorder="1" applyProtection="1"/>
    <xf numFmtId="0" fontId="5" fillId="0" borderId="143" xfId="3" applyFont="1" applyFill="1" applyBorder="1" applyAlignment="1" applyProtection="1">
      <alignment horizontal="center"/>
    </xf>
    <xf numFmtId="0" fontId="5" fillId="0" borderId="144" xfId="2" applyFont="1" applyFill="1" applyBorder="1" applyAlignment="1" applyProtection="1">
      <alignment horizontal="center" wrapText="1"/>
    </xf>
    <xf numFmtId="0" fontId="5" fillId="0" borderId="36" xfId="2" applyFont="1" applyFill="1" applyBorder="1" applyAlignment="1" applyProtection="1">
      <alignment horizontal="right"/>
    </xf>
    <xf numFmtId="0" fontId="5" fillId="0" borderId="145" xfId="3" applyFont="1" applyFill="1" applyBorder="1" applyAlignment="1" applyProtection="1">
      <alignment horizontal="center"/>
    </xf>
    <xf numFmtId="0" fontId="5" fillId="0" borderId="85" xfId="3" applyFont="1" applyFill="1" applyBorder="1" applyAlignment="1" applyProtection="1">
      <alignment horizontal="center"/>
    </xf>
    <xf numFmtId="0" fontId="5" fillId="0" borderId="68" xfId="3" applyFont="1" applyFill="1" applyBorder="1" applyAlignment="1" applyProtection="1">
      <alignment horizontal="center"/>
    </xf>
    <xf numFmtId="0" fontId="5" fillId="0" borderId="69" xfId="3" applyFont="1" applyFill="1" applyBorder="1" applyAlignment="1" applyProtection="1">
      <alignment horizontal="center"/>
    </xf>
    <xf numFmtId="0" fontId="5" fillId="0" borderId="56" xfId="3" applyFont="1" applyFill="1" applyBorder="1" applyProtection="1"/>
    <xf numFmtId="0" fontId="5" fillId="0" borderId="146" xfId="3" applyFont="1" applyFill="1" applyBorder="1" applyProtection="1"/>
    <xf numFmtId="0" fontId="5" fillId="0" borderId="147" xfId="3" applyFont="1" applyFill="1" applyBorder="1" applyProtection="1"/>
    <xf numFmtId="0" fontId="5" fillId="0" borderId="148" xfId="3" applyFont="1" applyFill="1" applyBorder="1" applyProtection="1"/>
    <xf numFmtId="0" fontId="5" fillId="0" borderId="86" xfId="3" applyFont="1" applyFill="1" applyBorder="1" applyAlignment="1" applyProtection="1">
      <alignment horizontal="center"/>
    </xf>
    <xf numFmtId="0" fontId="5" fillId="0" borderId="87" xfId="3" applyFont="1" applyFill="1" applyBorder="1" applyProtection="1"/>
    <xf numFmtId="0" fontId="5" fillId="0" borderId="0" xfId="3" applyFont="1" applyFill="1" applyBorder="1" applyAlignment="1" applyProtection="1">
      <alignment horizontal="right"/>
    </xf>
    <xf numFmtId="0" fontId="6" fillId="0" borderId="0" xfId="3" applyFont="1" applyFill="1" applyProtection="1"/>
    <xf numFmtId="0" fontId="2" fillId="0" borderId="0" xfId="3" applyFont="1" applyFill="1" applyProtection="1"/>
    <xf numFmtId="0" fontId="9" fillId="0" borderId="0" xfId="4" applyFont="1" applyFill="1" applyProtection="1"/>
    <xf numFmtId="0" fontId="5" fillId="0" borderId="0" xfId="4" applyFont="1" applyFill="1" applyProtection="1"/>
    <xf numFmtId="0" fontId="5" fillId="0" borderId="0" xfId="4" applyFont="1" applyFill="1" applyAlignment="1" applyProtection="1">
      <alignment shrinkToFit="1"/>
    </xf>
    <xf numFmtId="180" fontId="5" fillId="0" borderId="149" xfId="4" applyNumberFormat="1" applyFont="1" applyFill="1" applyBorder="1" applyProtection="1"/>
    <xf numFmtId="180" fontId="5" fillId="0" borderId="150" xfId="4" applyNumberFormat="1" applyFont="1" applyFill="1" applyBorder="1" applyProtection="1"/>
    <xf numFmtId="180" fontId="5" fillId="0" borderId="151" xfId="4" applyNumberFormat="1" applyFont="1" applyFill="1" applyBorder="1" applyProtection="1"/>
    <xf numFmtId="180" fontId="5" fillId="0" borderId="152" xfId="4" applyNumberFormat="1" applyFont="1" applyFill="1" applyBorder="1" applyProtection="1"/>
    <xf numFmtId="180" fontId="5" fillId="0" borderId="0" xfId="4" applyNumberFormat="1" applyFont="1" applyFill="1" applyBorder="1" applyProtection="1"/>
    <xf numFmtId="180" fontId="5" fillId="0" borderId="85" xfId="4" applyNumberFormat="1" applyFont="1" applyFill="1" applyBorder="1" applyProtection="1"/>
    <xf numFmtId="180" fontId="5" fillId="0" borderId="68" xfId="4" applyNumberFormat="1" applyFont="1" applyFill="1" applyBorder="1" applyProtection="1"/>
    <xf numFmtId="180" fontId="5" fillId="0" borderId="69" xfId="4" applyNumberFormat="1" applyFont="1" applyFill="1" applyBorder="1" applyProtection="1"/>
    <xf numFmtId="0" fontId="5" fillId="0" borderId="101" xfId="4" applyFont="1" applyFill="1" applyBorder="1" applyAlignment="1" applyProtection="1">
      <alignment horizontal="center"/>
    </xf>
    <xf numFmtId="0" fontId="5" fillId="0" borderId="3" xfId="4" applyFont="1" applyFill="1" applyBorder="1" applyProtection="1"/>
    <xf numFmtId="180" fontId="5" fillId="0" borderId="4" xfId="4" applyNumberFormat="1" applyFont="1" applyFill="1" applyBorder="1" applyProtection="1"/>
    <xf numFmtId="180" fontId="5" fillId="0" borderId="106" xfId="4" applyNumberFormat="1" applyFont="1" applyFill="1" applyBorder="1" applyProtection="1"/>
    <xf numFmtId="180" fontId="5" fillId="0" borderId="52" xfId="4" applyNumberFormat="1" applyFont="1" applyFill="1" applyBorder="1" applyProtection="1"/>
    <xf numFmtId="180" fontId="5" fillId="0" borderId="53" xfId="4" applyNumberFormat="1" applyFont="1" applyFill="1" applyBorder="1" applyProtection="1"/>
    <xf numFmtId="0" fontId="5" fillId="0" borderId="27" xfId="4" applyFont="1" applyFill="1" applyBorder="1" applyAlignment="1" applyProtection="1">
      <alignment horizontal="center" shrinkToFit="1"/>
    </xf>
    <xf numFmtId="0" fontId="5" fillId="0" borderId="2" xfId="4" applyFont="1" applyFill="1" applyBorder="1" applyProtection="1"/>
    <xf numFmtId="180" fontId="5" fillId="0" borderId="9" xfId="4" applyNumberFormat="1" applyFont="1" applyFill="1" applyBorder="1" applyProtection="1"/>
    <xf numFmtId="180" fontId="5" fillId="0" borderId="58" xfId="4" applyNumberFormat="1" applyFont="1" applyFill="1" applyBorder="1" applyProtection="1"/>
    <xf numFmtId="180" fontId="5" fillId="0" borderId="43" xfId="4" applyNumberFormat="1" applyFont="1" applyFill="1" applyBorder="1" applyProtection="1"/>
    <xf numFmtId="180" fontId="5" fillId="0" borderId="10" xfId="4" applyNumberFormat="1" applyFont="1" applyFill="1" applyBorder="1" applyProtection="1"/>
    <xf numFmtId="0" fontId="5" fillId="0" borderId="103" xfId="4" applyFont="1" applyFill="1" applyBorder="1" applyAlignment="1" applyProtection="1">
      <alignment horizontal="center"/>
    </xf>
    <xf numFmtId="0" fontId="5" fillId="0" borderId="16" xfId="4" applyFont="1" applyFill="1" applyBorder="1" applyAlignment="1" applyProtection="1">
      <alignment horizontal="center"/>
    </xf>
    <xf numFmtId="0" fontId="5" fillId="0" borderId="2" xfId="4" applyFont="1" applyFill="1" applyBorder="1" applyAlignment="1" applyProtection="1">
      <alignment horizontal="center"/>
    </xf>
    <xf numFmtId="180" fontId="5" fillId="0" borderId="72" xfId="4" applyNumberFormat="1" applyFont="1" applyFill="1" applyBorder="1" applyProtection="1"/>
    <xf numFmtId="180" fontId="5" fillId="0" borderId="153" xfId="4" applyNumberFormat="1" applyFont="1" applyFill="1" applyBorder="1" applyProtection="1"/>
    <xf numFmtId="180" fontId="5" fillId="0" borderId="1" xfId="4" applyNumberFormat="1" applyFont="1" applyFill="1" applyBorder="1" applyProtection="1"/>
    <xf numFmtId="180" fontId="5" fillId="0" borderId="95" xfId="4" applyNumberFormat="1" applyFont="1" applyFill="1" applyBorder="1" applyProtection="1"/>
    <xf numFmtId="180" fontId="5" fillId="0" borderId="36" xfId="4" applyNumberFormat="1" applyFont="1" applyFill="1" applyBorder="1" applyProtection="1"/>
    <xf numFmtId="180" fontId="5" fillId="0" borderId="7" xfId="4" applyNumberFormat="1" applyFont="1" applyFill="1" applyBorder="1" applyProtection="1"/>
    <xf numFmtId="0" fontId="5" fillId="0" borderId="105" xfId="4" applyFont="1" applyFill="1" applyBorder="1" applyAlignment="1" applyProtection="1">
      <alignment horizontal="center"/>
    </xf>
    <xf numFmtId="0" fontId="5" fillId="0" borderId="6" xfId="4" applyFont="1" applyFill="1" applyBorder="1" applyProtection="1"/>
    <xf numFmtId="0" fontId="6" fillId="0" borderId="27" xfId="3" quotePrefix="1" applyFont="1" applyFill="1" applyBorder="1" applyAlignment="1" applyProtection="1">
      <alignment horizontal="center"/>
    </xf>
    <xf numFmtId="0" fontId="5" fillId="0" borderId="13" xfId="4" applyFont="1" applyFill="1" applyBorder="1" applyAlignment="1" applyProtection="1">
      <alignment horizontal="center"/>
    </xf>
    <xf numFmtId="0" fontId="5" fillId="0" borderId="154" xfId="2" applyFont="1" applyFill="1" applyBorder="1" applyAlignment="1" applyProtection="1">
      <alignment horizontal="center" wrapText="1"/>
    </xf>
    <xf numFmtId="0" fontId="5" fillId="0" borderId="32" xfId="4" applyFont="1" applyFill="1" applyBorder="1" applyAlignment="1" applyProtection="1">
      <alignment horizontal="left"/>
    </xf>
    <xf numFmtId="0" fontId="5" fillId="0" borderId="6" xfId="4" applyFont="1" applyFill="1" applyBorder="1" applyAlignment="1" applyProtection="1">
      <alignment horizontal="left"/>
    </xf>
    <xf numFmtId="0" fontId="5" fillId="0" borderId="0" xfId="4" applyFont="1" applyFill="1" applyBorder="1" applyAlignment="1" applyProtection="1">
      <alignment horizontal="center"/>
    </xf>
    <xf numFmtId="0" fontId="5" fillId="0" borderId="85" xfId="4" applyFont="1" applyFill="1" applyBorder="1" applyAlignment="1" applyProtection="1">
      <alignment horizontal="center"/>
    </xf>
    <xf numFmtId="0" fontId="5" fillId="0" borderId="68" xfId="4" applyFont="1" applyFill="1" applyBorder="1" applyAlignment="1" applyProtection="1">
      <alignment horizontal="center"/>
    </xf>
    <xf numFmtId="0" fontId="5" fillId="0" borderId="69" xfId="4" applyFont="1" applyFill="1" applyBorder="1" applyAlignment="1" applyProtection="1">
      <alignment horizontal="center"/>
    </xf>
    <xf numFmtId="0" fontId="5" fillId="0" borderId="155" xfId="4" applyFont="1" applyFill="1" applyBorder="1" applyProtection="1"/>
    <xf numFmtId="0" fontId="5" fillId="0" borderId="93" xfId="4" applyFont="1" applyFill="1" applyBorder="1" applyProtection="1"/>
    <xf numFmtId="0" fontId="5" fillId="0" borderId="117" xfId="4" applyFont="1" applyFill="1" applyBorder="1" applyProtection="1"/>
    <xf numFmtId="0" fontId="5" fillId="0" borderId="90" xfId="4" applyFont="1" applyFill="1" applyBorder="1" applyProtection="1"/>
    <xf numFmtId="0" fontId="5" fillId="0" borderId="91" xfId="4" applyFont="1" applyFill="1" applyBorder="1" applyProtection="1"/>
    <xf numFmtId="0" fontId="5" fillId="0" borderId="118" xfId="4" applyFont="1" applyFill="1" applyBorder="1" applyAlignment="1" applyProtection="1">
      <alignment horizontal="center"/>
    </xf>
    <xf numFmtId="0" fontId="5" fillId="0" borderId="156" xfId="4" applyFont="1" applyFill="1" applyBorder="1" applyProtection="1"/>
    <xf numFmtId="0" fontId="5" fillId="0" borderId="0" xfId="4" applyFont="1" applyFill="1" applyBorder="1" applyProtection="1"/>
    <xf numFmtId="0" fontId="5" fillId="0" borderId="1" xfId="4" applyFont="1" applyFill="1" applyBorder="1" applyProtection="1"/>
    <xf numFmtId="0" fontId="2" fillId="0" borderId="0" xfId="4" applyFont="1" applyFill="1" applyProtection="1"/>
    <xf numFmtId="0" fontId="12" fillId="0" borderId="0" xfId="5" applyFont="1" applyFill="1" applyProtection="1"/>
    <xf numFmtId="0" fontId="5" fillId="0" borderId="0" xfId="5" applyFont="1" applyFill="1" applyProtection="1"/>
    <xf numFmtId="0" fontId="5" fillId="0" borderId="0" xfId="5" applyFont="1" applyFill="1" applyAlignment="1" applyProtection="1">
      <alignment shrinkToFit="1"/>
    </xf>
    <xf numFmtId="0" fontId="12" fillId="0" borderId="0" xfId="5" applyFont="1" applyFill="1" applyBorder="1" applyProtection="1"/>
    <xf numFmtId="0" fontId="5" fillId="0" borderId="2" xfId="5" applyFont="1" applyFill="1" applyBorder="1" applyProtection="1"/>
    <xf numFmtId="178" fontId="5" fillId="0" borderId="157" xfId="2" applyNumberFormat="1" applyFont="1" applyFill="1" applyBorder="1" applyAlignment="1" applyProtection="1">
      <alignment horizontal="right"/>
    </xf>
    <xf numFmtId="180" fontId="5" fillId="0" borderId="158" xfId="5" applyNumberFormat="1" applyFont="1" applyFill="1" applyBorder="1" applyProtection="1"/>
    <xf numFmtId="180" fontId="5" fillId="0" borderId="7" xfId="5" applyNumberFormat="1" applyFont="1" applyFill="1" applyBorder="1" applyProtection="1"/>
    <xf numFmtId="178" fontId="5" fillId="0" borderId="159" xfId="2" applyNumberFormat="1" applyFont="1" applyFill="1" applyBorder="1" applyAlignment="1" applyProtection="1">
      <alignment horizontal="right"/>
    </xf>
    <xf numFmtId="180" fontId="5" fillId="0" borderId="160" xfId="5" applyNumberFormat="1" applyFont="1" applyFill="1" applyBorder="1" applyProtection="1"/>
    <xf numFmtId="180" fontId="5" fillId="0" borderId="53" xfId="5" applyNumberFormat="1" applyFont="1" applyFill="1" applyBorder="1" applyProtection="1"/>
    <xf numFmtId="0" fontId="5" fillId="0" borderId="101" xfId="5" applyFont="1" applyFill="1" applyBorder="1" applyAlignment="1" applyProtection="1">
      <alignment horizontal="center"/>
    </xf>
    <xf numFmtId="0" fontId="5" fillId="0" borderId="3" xfId="5" applyFont="1" applyFill="1" applyBorder="1" applyProtection="1"/>
    <xf numFmtId="180" fontId="5" fillId="0" borderId="161" xfId="5" applyNumberFormat="1" applyFont="1" applyFill="1" applyBorder="1" applyProtection="1"/>
    <xf numFmtId="0" fontId="5" fillId="0" borderId="27" xfId="5" applyFont="1" applyFill="1" applyBorder="1" applyAlignment="1" applyProtection="1">
      <alignment horizontal="center" shrinkToFit="1"/>
    </xf>
    <xf numFmtId="180" fontId="5" fillId="0" borderId="70" xfId="5" applyNumberFormat="1" applyFont="1" applyFill="1" applyBorder="1" applyProtection="1"/>
    <xf numFmtId="180" fontId="5" fillId="0" borderId="10" xfId="5" applyNumberFormat="1" applyFont="1" applyFill="1" applyBorder="1" applyProtection="1"/>
    <xf numFmtId="0" fontId="5" fillId="0" borderId="162" xfId="5" applyFont="1" applyFill="1" applyBorder="1" applyAlignment="1" applyProtection="1">
      <alignment horizontal="center"/>
    </xf>
    <xf numFmtId="180" fontId="5" fillId="0" borderId="21" xfId="5" applyNumberFormat="1" applyFont="1" applyFill="1" applyBorder="1" applyProtection="1"/>
    <xf numFmtId="0" fontId="5" fillId="0" borderId="16" xfId="5" applyFont="1" applyFill="1" applyBorder="1" applyAlignment="1" applyProtection="1">
      <alignment horizontal="center"/>
    </xf>
    <xf numFmtId="0" fontId="5" fillId="0" borderId="2" xfId="5" applyFont="1" applyFill="1" applyBorder="1" applyAlignment="1" applyProtection="1">
      <alignment horizontal="center"/>
    </xf>
    <xf numFmtId="180" fontId="5" fillId="0" borderId="113" xfId="5" applyNumberFormat="1" applyFont="1" applyFill="1" applyBorder="1" applyProtection="1"/>
    <xf numFmtId="180" fontId="5" fillId="0" borderId="163" xfId="5" applyNumberFormat="1" applyFont="1" applyFill="1" applyBorder="1" applyProtection="1"/>
    <xf numFmtId="180" fontId="5" fillId="0" borderId="152" xfId="5" applyNumberFormat="1" applyFont="1" applyFill="1" applyBorder="1" applyProtection="1"/>
    <xf numFmtId="0" fontId="5" fillId="0" borderId="105" xfId="5" applyFont="1" applyFill="1" applyBorder="1" applyAlignment="1" applyProtection="1">
      <alignment horizontal="center"/>
    </xf>
    <xf numFmtId="0" fontId="5" fillId="0" borderId="6" xfId="5" applyFont="1" applyFill="1" applyBorder="1" applyProtection="1"/>
    <xf numFmtId="0" fontId="6" fillId="0" borderId="27" xfId="5" quotePrefix="1" applyFont="1" applyFill="1" applyBorder="1" applyAlignment="1" applyProtection="1">
      <alignment horizontal="center"/>
    </xf>
    <xf numFmtId="180" fontId="5" fillId="0" borderId="164" xfId="5" applyNumberFormat="1" applyFont="1" applyFill="1" applyBorder="1" applyProtection="1"/>
    <xf numFmtId="180" fontId="5" fillId="0" borderId="70" xfId="4" applyNumberFormat="1" applyFont="1" applyFill="1" applyBorder="1" applyProtection="1"/>
    <xf numFmtId="180" fontId="5" fillId="0" borderId="165" xfId="4" applyNumberFormat="1" applyFont="1" applyFill="1" applyBorder="1" applyProtection="1"/>
    <xf numFmtId="0" fontId="5" fillId="0" borderId="13" xfId="5" applyFont="1" applyFill="1" applyBorder="1" applyAlignment="1" applyProtection="1">
      <alignment horizontal="center"/>
    </xf>
    <xf numFmtId="0" fontId="5" fillId="0" borderId="156" xfId="5" applyFont="1" applyFill="1" applyBorder="1" applyProtection="1"/>
    <xf numFmtId="0" fontId="5" fillId="0" borderId="1" xfId="2" applyFont="1" applyFill="1" applyBorder="1" applyAlignment="1" applyProtection="1">
      <alignment horizontal="center" wrapText="1"/>
    </xf>
    <xf numFmtId="0" fontId="5" fillId="0" borderId="166" xfId="2" applyFont="1" applyFill="1" applyBorder="1" applyAlignment="1" applyProtection="1">
      <alignment horizontal="right"/>
    </xf>
    <xf numFmtId="0" fontId="5" fillId="0" borderId="69" xfId="5" applyFont="1" applyFill="1" applyBorder="1" applyAlignment="1" applyProtection="1">
      <alignment horizontal="center"/>
    </xf>
    <xf numFmtId="0" fontId="5" fillId="0" borderId="155" xfId="5" applyFont="1" applyFill="1" applyBorder="1" applyProtection="1"/>
    <xf numFmtId="0" fontId="5" fillId="0" borderId="116" xfId="5" applyFont="1" applyFill="1" applyBorder="1" applyProtection="1"/>
    <xf numFmtId="0" fontId="5" fillId="0" borderId="91" xfId="5" applyFont="1" applyFill="1" applyBorder="1" applyProtection="1"/>
    <xf numFmtId="0" fontId="5" fillId="0" borderId="118" xfId="5" quotePrefix="1" applyFont="1" applyFill="1" applyBorder="1" applyAlignment="1" applyProtection="1">
      <alignment horizontal="center"/>
    </xf>
    <xf numFmtId="0" fontId="5" fillId="0" borderId="0" xfId="5" applyFont="1" applyFill="1" applyBorder="1" applyProtection="1"/>
    <xf numFmtId="0" fontId="5" fillId="0" borderId="1" xfId="5" applyFont="1" applyFill="1" applyBorder="1" applyProtection="1"/>
    <xf numFmtId="0" fontId="2" fillId="0" borderId="0" xfId="5" applyFont="1" applyFill="1" applyProtection="1"/>
    <xf numFmtId="181" fontId="2" fillId="0" borderId="0" xfId="0" applyNumberFormat="1" applyFont="1" applyFill="1" applyProtection="1"/>
    <xf numFmtId="37" fontId="2" fillId="0" borderId="0" xfId="0" applyNumberFormat="1" applyFont="1" applyFill="1" applyProtection="1"/>
    <xf numFmtId="176" fontId="2" fillId="0" borderId="0" xfId="0" applyNumberFormat="1" applyFont="1" applyFill="1" applyProtection="1"/>
    <xf numFmtId="37" fontId="1" fillId="0" borderId="0" xfId="0" applyFont="1" applyFill="1" applyBorder="1" applyProtection="1"/>
    <xf numFmtId="37" fontId="1" fillId="0" borderId="2" xfId="0" applyFont="1" applyFill="1" applyBorder="1" applyProtection="1"/>
    <xf numFmtId="181" fontId="2" fillId="0" borderId="7" xfId="0" applyNumberFormat="1" applyFont="1" applyFill="1" applyBorder="1" applyProtection="1"/>
    <xf numFmtId="37" fontId="2" fillId="0" borderId="7" xfId="0" applyNumberFormat="1" applyFont="1" applyFill="1" applyBorder="1" applyProtection="1"/>
    <xf numFmtId="37" fontId="2" fillId="0" borderId="105" xfId="0" applyFont="1" applyFill="1" applyBorder="1" applyProtection="1"/>
    <xf numFmtId="37" fontId="2" fillId="0" borderId="7" xfId="0" applyFont="1" applyFill="1" applyBorder="1" applyProtection="1"/>
    <xf numFmtId="181" fontId="2" fillId="0" borderId="53" xfId="0" applyNumberFormat="1" applyFont="1" applyFill="1" applyBorder="1" applyProtection="1"/>
    <xf numFmtId="37" fontId="2" fillId="0" borderId="53" xfId="0" applyNumberFormat="1" applyFont="1" applyFill="1" applyBorder="1" applyProtection="1"/>
    <xf numFmtId="37" fontId="2" fillId="0" borderId="101" xfId="0" applyFont="1" applyFill="1" applyBorder="1" applyProtection="1"/>
    <xf numFmtId="37" fontId="2" fillId="0" borderId="53" xfId="0" applyFont="1" applyFill="1" applyBorder="1" applyProtection="1"/>
    <xf numFmtId="37" fontId="2" fillId="0" borderId="101" xfId="0" applyFont="1" applyFill="1" applyBorder="1" applyAlignment="1" applyProtection="1">
      <alignment horizontal="center"/>
    </xf>
    <xf numFmtId="37" fontId="2" fillId="0" borderId="3" xfId="0" applyFont="1" applyFill="1" applyBorder="1" applyProtection="1"/>
    <xf numFmtId="37" fontId="2" fillId="0" borderId="27" xfId="0" applyFont="1" applyFill="1" applyBorder="1" applyAlignment="1" applyProtection="1">
      <alignment horizontal="center" shrinkToFit="1"/>
    </xf>
    <xf numFmtId="37" fontId="2" fillId="0" borderId="2" xfId="0" applyFont="1" applyFill="1" applyBorder="1" applyProtection="1"/>
    <xf numFmtId="181" fontId="2" fillId="0" borderId="10" xfId="0" applyNumberFormat="1" applyFont="1" applyFill="1" applyBorder="1" applyProtection="1"/>
    <xf numFmtId="37" fontId="2" fillId="0" borderId="10" xfId="0" applyNumberFormat="1" applyFont="1" applyFill="1" applyBorder="1" applyProtection="1"/>
    <xf numFmtId="37" fontId="2" fillId="0" borderId="16" xfId="0" applyFont="1" applyFill="1" applyBorder="1" applyProtection="1"/>
    <xf numFmtId="37" fontId="2" fillId="0" borderId="10" xfId="0" applyFont="1" applyFill="1" applyBorder="1" applyProtection="1"/>
    <xf numFmtId="37" fontId="2" fillId="0" borderId="162" xfId="0" applyFont="1" applyFill="1" applyBorder="1" applyAlignment="1" applyProtection="1">
      <alignment horizontal="center"/>
    </xf>
    <xf numFmtId="37" fontId="2" fillId="0" borderId="16" xfId="0" applyFont="1" applyFill="1" applyBorder="1" applyAlignment="1" applyProtection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0" borderId="105" xfId="0" applyFont="1" applyFill="1" applyBorder="1" applyAlignment="1" applyProtection="1">
      <alignment horizontal="center"/>
    </xf>
    <xf numFmtId="37" fontId="2" fillId="0" borderId="6" xfId="0" applyFont="1" applyFill="1" applyBorder="1" applyProtection="1"/>
    <xf numFmtId="37" fontId="13" fillId="0" borderId="27" xfId="0" applyFont="1" applyFill="1" applyBorder="1" applyAlignment="1" applyProtection="1">
      <alignment horizontal="center"/>
    </xf>
    <xf numFmtId="37" fontId="8" fillId="0" borderId="69" xfId="0" applyFont="1" applyFill="1" applyBorder="1" applyAlignment="1" applyProtection="1">
      <alignment horizontal="center" shrinkToFit="1"/>
    </xf>
    <xf numFmtId="37" fontId="2" fillId="0" borderId="16" xfId="0" quotePrefix="1" applyFont="1" applyFill="1" applyBorder="1" applyAlignment="1" applyProtection="1">
      <alignment horizontal="center"/>
    </xf>
    <xf numFmtId="37" fontId="13" fillId="0" borderId="7" xfId="0" applyFont="1" applyFill="1" applyBorder="1" applyAlignment="1" applyProtection="1">
      <alignment horizontal="center"/>
    </xf>
    <xf numFmtId="37" fontId="13" fillId="0" borderId="7" xfId="0" quotePrefix="1" applyFont="1" applyFill="1" applyBorder="1" applyAlignment="1" applyProtection="1">
      <alignment horizontal="center"/>
    </xf>
    <xf numFmtId="37" fontId="13" fillId="0" borderId="105" xfId="0" applyFont="1" applyFill="1" applyBorder="1" applyAlignment="1" applyProtection="1">
      <alignment horizontal="center"/>
    </xf>
    <xf numFmtId="37" fontId="2" fillId="0" borderId="5" xfId="0" applyFont="1" applyFill="1" applyBorder="1" applyProtection="1"/>
    <xf numFmtId="37" fontId="13" fillId="0" borderId="4" xfId="0" applyFont="1" applyFill="1" applyBorder="1" applyProtection="1"/>
    <xf numFmtId="37" fontId="2" fillId="0" borderId="155" xfId="0" applyFont="1" applyFill="1" applyBorder="1" applyProtection="1"/>
    <xf numFmtId="37" fontId="2" fillId="0" borderId="118" xfId="0" applyFont="1" applyFill="1" applyBorder="1" applyProtection="1"/>
    <xf numFmtId="37" fontId="2" fillId="0" borderId="168" xfId="0" applyFont="1" applyFill="1" applyBorder="1" applyProtection="1"/>
    <xf numFmtId="37" fontId="2" fillId="0" borderId="118" xfId="0" applyFont="1" applyFill="1" applyBorder="1" applyAlignment="1" applyProtection="1">
      <alignment horizontal="center"/>
    </xf>
    <xf numFmtId="37" fontId="2" fillId="0" borderId="156" xfId="0" applyFont="1" applyFill="1" applyBorder="1" applyProtection="1"/>
    <xf numFmtId="37" fontId="13" fillId="0" borderId="0" xfId="0" applyFont="1" applyFill="1" applyProtection="1"/>
    <xf numFmtId="0" fontId="8" fillId="0" borderId="0" xfId="2" applyFont="1" applyFill="1" applyProtection="1"/>
    <xf numFmtId="37" fontId="13" fillId="0" borderId="2" xfId="0" applyFont="1" applyFill="1" applyBorder="1" applyProtection="1"/>
    <xf numFmtId="177" fontId="13" fillId="0" borderId="31" xfId="0" applyNumberFormat="1" applyFont="1" applyFill="1" applyBorder="1" applyAlignment="1" applyProtection="1">
      <alignment horizontal="right"/>
    </xf>
    <xf numFmtId="178" fontId="13" fillId="0" borderId="7" xfId="0" applyNumberFormat="1" applyFont="1" applyFill="1" applyBorder="1" applyProtection="1"/>
    <xf numFmtId="178" fontId="13" fillId="0" borderId="31" xfId="0" applyNumberFormat="1" applyFont="1" applyFill="1" applyBorder="1" applyProtection="1"/>
    <xf numFmtId="178" fontId="13" fillId="0" borderId="169" xfId="0" applyNumberFormat="1" applyFont="1" applyFill="1" applyBorder="1" applyProtection="1"/>
    <xf numFmtId="178" fontId="13" fillId="0" borderId="170" xfId="0" applyNumberFormat="1" applyFont="1" applyFill="1" applyBorder="1" applyProtection="1"/>
    <xf numFmtId="177" fontId="13" fillId="0" borderId="173" xfId="0" applyNumberFormat="1" applyFont="1" applyFill="1" applyBorder="1" applyAlignment="1" applyProtection="1">
      <alignment horizontal="right"/>
    </xf>
    <xf numFmtId="178" fontId="13" fillId="0" borderId="174" xfId="0" applyNumberFormat="1" applyFont="1" applyFill="1" applyBorder="1" applyProtection="1"/>
    <xf numFmtId="178" fontId="13" fillId="0" borderId="175" xfId="0" applyNumberFormat="1" applyFont="1" applyFill="1" applyBorder="1" applyProtection="1"/>
    <xf numFmtId="178" fontId="13" fillId="0" borderId="176" xfId="0" applyNumberFormat="1" applyFont="1" applyFill="1" applyBorder="1" applyProtection="1"/>
    <xf numFmtId="178" fontId="13" fillId="0" borderId="177" xfId="0" applyNumberFormat="1" applyFont="1" applyFill="1" applyBorder="1" applyProtection="1"/>
    <xf numFmtId="37" fontId="13" fillId="0" borderId="178" xfId="0" applyFont="1" applyFill="1" applyBorder="1" applyAlignment="1" applyProtection="1">
      <alignment horizontal="center"/>
    </xf>
    <xf numFmtId="37" fontId="13" fillId="0" borderId="179" xfId="0" applyFont="1" applyFill="1" applyBorder="1" applyProtection="1"/>
    <xf numFmtId="177" fontId="13" fillId="0" borderId="103" xfId="0" applyNumberFormat="1" applyFont="1" applyFill="1" applyBorder="1" applyAlignment="1" applyProtection="1">
      <alignment horizontal="right"/>
    </xf>
    <xf numFmtId="178" fontId="13" fillId="0" borderId="69" xfId="0" applyNumberFormat="1" applyFont="1" applyFill="1" applyBorder="1" applyProtection="1"/>
    <xf numFmtId="178" fontId="13" fillId="0" borderId="180" xfId="0" applyNumberFormat="1" applyFont="1" applyFill="1" applyBorder="1" applyProtection="1"/>
    <xf numFmtId="178" fontId="13" fillId="0" borderId="181" xfId="0" applyNumberFormat="1" applyFont="1" applyFill="1" applyBorder="1" applyProtection="1"/>
    <xf numFmtId="178" fontId="13" fillId="0" borderId="182" xfId="0" applyNumberFormat="1" applyFont="1" applyFill="1" applyBorder="1" applyProtection="1"/>
    <xf numFmtId="178" fontId="13" fillId="0" borderId="183" xfId="0" applyNumberFormat="1" applyFont="1" applyFill="1" applyBorder="1" applyProtection="1"/>
    <xf numFmtId="37" fontId="2" fillId="0" borderId="137" xfId="0" applyFont="1" applyFill="1" applyBorder="1" applyAlignment="1" applyProtection="1">
      <alignment horizontal="center" shrinkToFit="1"/>
    </xf>
    <xf numFmtId="37" fontId="13" fillId="0" borderId="138" xfId="0" applyFont="1" applyFill="1" applyBorder="1" applyProtection="1"/>
    <xf numFmtId="177" fontId="13" fillId="0" borderId="16" xfId="0" applyNumberFormat="1" applyFont="1" applyFill="1" applyBorder="1" applyAlignment="1" applyProtection="1">
      <alignment horizontal="right"/>
    </xf>
    <xf numFmtId="178" fontId="13" fillId="0" borderId="10" xfId="0" applyNumberFormat="1" applyFont="1" applyFill="1" applyBorder="1" applyProtection="1"/>
    <xf numFmtId="178" fontId="13" fillId="0" borderId="103" xfId="0" applyNumberFormat="1" applyFont="1" applyFill="1" applyBorder="1" applyProtection="1"/>
    <xf numFmtId="37" fontId="13" fillId="0" borderId="184" xfId="0" applyFont="1" applyFill="1" applyBorder="1" applyAlignment="1" applyProtection="1">
      <alignment horizontal="center"/>
    </xf>
    <xf numFmtId="178" fontId="13" fillId="0" borderId="185" xfId="0" applyNumberFormat="1" applyFont="1" applyFill="1" applyBorder="1" applyProtection="1"/>
    <xf numFmtId="37" fontId="13" fillId="0" borderId="139" xfId="0" applyFont="1" applyFill="1" applyBorder="1" applyAlignment="1" applyProtection="1">
      <alignment horizontal="center"/>
    </xf>
    <xf numFmtId="37" fontId="13" fillId="0" borderId="138" xfId="0" applyFont="1" applyFill="1" applyBorder="1" applyAlignment="1" applyProtection="1">
      <alignment horizontal="center"/>
    </xf>
    <xf numFmtId="178" fontId="13" fillId="0" borderId="186" xfId="0" applyNumberFormat="1" applyFont="1" applyFill="1" applyBorder="1" applyProtection="1"/>
    <xf numFmtId="178" fontId="13" fillId="0" borderId="187" xfId="0" applyNumberFormat="1" applyFont="1" applyFill="1" applyBorder="1" applyProtection="1"/>
    <xf numFmtId="178" fontId="13" fillId="0" borderId="188" xfId="0" applyNumberFormat="1" applyFont="1" applyFill="1" applyBorder="1" applyProtection="1"/>
    <xf numFmtId="178" fontId="13" fillId="0" borderId="30" xfId="0" applyNumberFormat="1" applyFont="1" applyFill="1" applyBorder="1" applyProtection="1"/>
    <xf numFmtId="37" fontId="13" fillId="0" borderId="158" xfId="0" applyFont="1" applyFill="1" applyBorder="1" applyAlignment="1" applyProtection="1">
      <alignment horizontal="center"/>
    </xf>
    <xf numFmtId="37" fontId="13" fillId="0" borderId="189" xfId="0" applyFont="1" applyFill="1" applyBorder="1" applyProtection="1"/>
    <xf numFmtId="178" fontId="13" fillId="0" borderId="190" xfId="0" applyNumberFormat="1" applyFont="1" applyFill="1" applyBorder="1" applyProtection="1"/>
    <xf numFmtId="178" fontId="13" fillId="0" borderId="16" xfId="0" applyNumberFormat="1" applyFont="1" applyFill="1" applyBorder="1" applyProtection="1"/>
    <xf numFmtId="178" fontId="13" fillId="0" borderId="25" xfId="0" applyNumberFormat="1" applyFont="1" applyFill="1" applyBorder="1" applyProtection="1"/>
    <xf numFmtId="37" fontId="13" fillId="0" borderId="137" xfId="0" applyFont="1" applyFill="1" applyBorder="1" applyAlignment="1" applyProtection="1">
      <alignment horizontal="center"/>
    </xf>
    <xf numFmtId="37" fontId="13" fillId="0" borderId="139" xfId="0" quotePrefix="1" applyFont="1" applyFill="1" applyBorder="1" applyAlignment="1" applyProtection="1">
      <alignment horizontal="center"/>
    </xf>
    <xf numFmtId="178" fontId="13" fillId="0" borderId="21" xfId="0" applyNumberFormat="1" applyFont="1" applyFill="1" applyBorder="1" applyProtection="1"/>
    <xf numFmtId="178" fontId="13" fillId="0" borderId="91" xfId="0" applyNumberFormat="1" applyFont="1" applyFill="1" applyBorder="1" applyProtection="1"/>
    <xf numFmtId="37" fontId="13" fillId="0" borderId="105" xfId="0" applyFont="1" applyFill="1" applyBorder="1" applyAlignment="1" applyProtection="1">
      <alignment horizontal="center" wrapText="1"/>
    </xf>
    <xf numFmtId="37" fontId="13" fillId="0" borderId="163" xfId="0" applyFont="1" applyFill="1" applyBorder="1" applyAlignment="1" applyProtection="1">
      <alignment horizontal="center" wrapText="1"/>
    </xf>
    <xf numFmtId="37" fontId="13" fillId="0" borderId="56" xfId="0" applyFont="1" applyFill="1" applyBorder="1" applyProtection="1"/>
    <xf numFmtId="37" fontId="13" fillId="0" borderId="86" xfId="0" applyFont="1" applyFill="1" applyBorder="1" applyAlignment="1" applyProtection="1">
      <alignment horizontal="center"/>
    </xf>
    <xf numFmtId="37" fontId="13" fillId="0" borderId="87" xfId="0" applyFont="1" applyFill="1" applyBorder="1" applyProtection="1"/>
    <xf numFmtId="37" fontId="13" fillId="0" borderId="1" xfId="0" applyFont="1" applyFill="1" applyBorder="1" applyAlignment="1" applyProtection="1">
      <alignment horizontal="right"/>
    </xf>
    <xf numFmtId="37" fontId="13" fillId="0" borderId="1" xfId="0" applyFont="1" applyFill="1" applyBorder="1" applyProtection="1"/>
    <xf numFmtId="37" fontId="13" fillId="0" borderId="0" xfId="0" applyFont="1" applyFill="1" applyBorder="1" applyProtection="1"/>
    <xf numFmtId="37" fontId="8" fillId="0" borderId="0" xfId="0" applyFont="1" applyFill="1" applyAlignment="1" applyProtection="1">
      <alignment shrinkToFit="1"/>
    </xf>
    <xf numFmtId="37" fontId="8" fillId="0" borderId="144" xfId="0" applyFont="1" applyFill="1" applyBorder="1" applyProtection="1"/>
    <xf numFmtId="37" fontId="8" fillId="0" borderId="36" xfId="0" applyFont="1" applyFill="1" applyBorder="1" applyProtection="1"/>
    <xf numFmtId="37" fontId="8" fillId="0" borderId="7" xfId="0" applyFont="1" applyFill="1" applyBorder="1" applyProtection="1"/>
    <xf numFmtId="37" fontId="8" fillId="0" borderId="193" xfId="0" applyFont="1" applyFill="1" applyBorder="1" applyProtection="1"/>
    <xf numFmtId="37" fontId="8" fillId="0" borderId="194" xfId="0" applyFont="1" applyFill="1" applyBorder="1" applyProtection="1"/>
    <xf numFmtId="37" fontId="8" fillId="0" borderId="174" xfId="0" applyFont="1" applyFill="1" applyBorder="1" applyProtection="1"/>
    <xf numFmtId="37" fontId="8" fillId="0" borderId="101" xfId="0" applyFont="1" applyFill="1" applyBorder="1" applyAlignment="1" applyProtection="1">
      <alignment horizontal="center"/>
    </xf>
    <xf numFmtId="37" fontId="8" fillId="0" borderId="3" xfId="0" applyFont="1" applyFill="1" applyBorder="1" applyProtection="1"/>
    <xf numFmtId="37" fontId="8" fillId="0" borderId="195" xfId="0" applyFont="1" applyFill="1" applyBorder="1" applyProtection="1"/>
    <xf numFmtId="37" fontId="8" fillId="0" borderId="66" xfId="0" applyFont="1" applyFill="1" applyBorder="1" applyProtection="1"/>
    <xf numFmtId="37" fontId="8" fillId="0" borderId="25" xfId="0" applyFont="1" applyFill="1" applyBorder="1" applyProtection="1"/>
    <xf numFmtId="37" fontId="6" fillId="0" borderId="27" xfId="0" applyFont="1" applyFill="1" applyBorder="1" applyAlignment="1" applyProtection="1">
      <alignment horizontal="center"/>
    </xf>
    <xf numFmtId="37" fontId="8" fillId="0" borderId="67" xfId="0" applyFont="1" applyFill="1" applyBorder="1" applyProtection="1"/>
    <xf numFmtId="37" fontId="8" fillId="0" borderId="43" xfId="0" applyFont="1" applyFill="1" applyBorder="1" applyProtection="1"/>
    <xf numFmtId="37" fontId="8" fillId="0" borderId="10" xfId="0" applyFont="1" applyFill="1" applyBorder="1" applyProtection="1"/>
    <xf numFmtId="37" fontId="8" fillId="0" borderId="162" xfId="0" applyFont="1" applyFill="1" applyBorder="1" applyAlignment="1" applyProtection="1">
      <alignment horizontal="center"/>
    </xf>
    <xf numFmtId="37" fontId="8" fillId="0" borderId="16" xfId="0" applyFont="1" applyFill="1" applyBorder="1" applyAlignment="1" applyProtection="1">
      <alignment horizontal="center"/>
    </xf>
    <xf numFmtId="37" fontId="8" fillId="0" borderId="2" xfId="0" applyFont="1" applyFill="1" applyBorder="1" applyAlignment="1" applyProtection="1">
      <alignment horizontal="center"/>
    </xf>
    <xf numFmtId="37" fontId="8" fillId="0" borderId="196" xfId="0" applyFont="1" applyFill="1" applyBorder="1" applyProtection="1"/>
    <xf numFmtId="37" fontId="8" fillId="0" borderId="127" xfId="0" applyFont="1" applyFill="1" applyBorder="1" applyProtection="1"/>
    <xf numFmtId="37" fontId="8" fillId="0" borderId="16" xfId="0" quotePrefix="1" applyFont="1" applyFill="1" applyBorder="1" applyAlignment="1" applyProtection="1">
      <alignment horizontal="center"/>
    </xf>
    <xf numFmtId="37" fontId="8" fillId="0" borderId="96" xfId="0" applyFont="1" applyFill="1" applyBorder="1" applyProtection="1"/>
    <xf numFmtId="37" fontId="8" fillId="0" borderId="151" xfId="0" applyFont="1" applyFill="1" applyBorder="1" applyProtection="1"/>
    <xf numFmtId="37" fontId="8" fillId="0" borderId="105" xfId="0" applyFont="1" applyFill="1" applyBorder="1" applyAlignment="1" applyProtection="1">
      <alignment horizontal="center"/>
    </xf>
    <xf numFmtId="37" fontId="8" fillId="0" borderId="6" xfId="0" applyFont="1" applyFill="1" applyBorder="1" applyProtection="1"/>
    <xf numFmtId="37" fontId="6" fillId="0" borderId="27" xfId="0" applyFont="1" applyFill="1" applyBorder="1" applyAlignment="1" applyProtection="1">
      <alignment horizontal="center" shrinkToFit="1"/>
    </xf>
    <xf numFmtId="37" fontId="8" fillId="0" borderId="13" xfId="0" applyFont="1" applyFill="1" applyBorder="1" applyAlignment="1" applyProtection="1">
      <alignment horizontal="center"/>
    </xf>
    <xf numFmtId="37" fontId="8" fillId="0" borderId="156" xfId="0" applyFont="1" applyFill="1" applyBorder="1" applyProtection="1"/>
    <xf numFmtId="0" fontId="5" fillId="0" borderId="56" xfId="5" applyFont="1" applyFill="1" applyBorder="1" applyAlignment="1" applyProtection="1">
      <alignment horizontal="center"/>
    </xf>
    <xf numFmtId="0" fontId="5" fillId="0" borderId="68" xfId="5" applyFont="1" applyFill="1" applyBorder="1" applyAlignment="1" applyProtection="1">
      <alignment horizontal="center"/>
    </xf>
    <xf numFmtId="37" fontId="8" fillId="0" borderId="155" xfId="0" applyFont="1" applyFill="1" applyBorder="1" applyProtection="1"/>
    <xf numFmtId="0" fontId="5" fillId="0" borderId="197" xfId="5" applyFont="1" applyFill="1" applyBorder="1" applyProtection="1"/>
    <xf numFmtId="0" fontId="5" fillId="0" borderId="90" xfId="5" applyFont="1" applyFill="1" applyBorder="1" applyProtection="1"/>
    <xf numFmtId="37" fontId="8" fillId="0" borderId="118" xfId="0" quotePrefix="1" applyFont="1" applyFill="1" applyBorder="1" applyAlignment="1" applyProtection="1">
      <alignment horizontal="center"/>
    </xf>
    <xf numFmtId="37" fontId="8" fillId="0" borderId="1" xfId="0" applyFont="1" applyFill="1" applyBorder="1" applyProtection="1"/>
    <xf numFmtId="37" fontId="8" fillId="0" borderId="0" xfId="0" quotePrefix="1" applyFont="1" applyFill="1" applyAlignment="1" applyProtection="1">
      <alignment horizontal="left"/>
    </xf>
    <xf numFmtId="37" fontId="5" fillId="0" borderId="0" xfId="0" quotePrefix="1" applyFont="1" applyFill="1" applyAlignment="1" applyProtection="1">
      <alignment horizontal="left"/>
    </xf>
    <xf numFmtId="37" fontId="8" fillId="0" borderId="0" xfId="0" applyFont="1" applyFill="1" applyBorder="1" applyProtection="1"/>
    <xf numFmtId="178" fontId="6" fillId="0" borderId="198" xfId="0" applyNumberFormat="1" applyFont="1" applyFill="1" applyBorder="1" applyProtection="1"/>
    <xf numFmtId="178" fontId="6" fillId="0" borderId="199" xfId="0" applyNumberFormat="1" applyFont="1" applyFill="1" applyBorder="1" applyProtection="1"/>
    <xf numFmtId="178" fontId="6" fillId="0" borderId="149" xfId="0" applyNumberFormat="1" applyFont="1" applyFill="1" applyBorder="1"/>
    <xf numFmtId="178" fontId="6" fillId="0" borderId="200" xfId="0" applyNumberFormat="1" applyFont="1" applyFill="1" applyBorder="1"/>
    <xf numFmtId="37" fontId="6" fillId="0" borderId="201" xfId="0" applyFont="1" applyFill="1" applyBorder="1" applyAlignment="1" applyProtection="1">
      <alignment horizontal="center"/>
    </xf>
    <xf numFmtId="178" fontId="6" fillId="0" borderId="203" xfId="0" applyNumberFormat="1" applyFont="1" applyFill="1" applyBorder="1" applyProtection="1"/>
    <xf numFmtId="178" fontId="6" fillId="0" borderId="204" xfId="0" applyNumberFormat="1" applyFont="1" applyFill="1" applyBorder="1" applyProtection="1"/>
    <xf numFmtId="178" fontId="6" fillId="0" borderId="205" xfId="0" applyNumberFormat="1" applyFont="1" applyFill="1" applyBorder="1"/>
    <xf numFmtId="178" fontId="6" fillId="0" borderId="206" xfId="0" applyNumberFormat="1" applyFont="1" applyFill="1" applyBorder="1"/>
    <xf numFmtId="37" fontId="6" fillId="0" borderId="207" xfId="0" applyFont="1" applyFill="1" applyBorder="1" applyAlignment="1" applyProtection="1">
      <alignment horizontal="center"/>
    </xf>
    <xf numFmtId="178" fontId="6" fillId="0" borderId="103" xfId="0" applyNumberFormat="1" applyFont="1" applyFill="1" applyBorder="1" applyProtection="1"/>
    <xf numFmtId="178" fontId="6" fillId="0" borderId="2" xfId="0" applyNumberFormat="1" applyFont="1" applyFill="1" applyBorder="1" applyProtection="1"/>
    <xf numFmtId="178" fontId="6" fillId="0" borderId="187" xfId="0" applyNumberFormat="1" applyFont="1" applyFill="1" applyBorder="1" applyProtection="1"/>
    <xf numFmtId="178" fontId="6" fillId="0" borderId="156" xfId="0" applyNumberFormat="1" applyFont="1" applyFill="1" applyBorder="1" applyProtection="1"/>
    <xf numFmtId="178" fontId="6" fillId="0" borderId="209" xfId="0" applyNumberFormat="1" applyFont="1" applyFill="1" applyBorder="1"/>
    <xf numFmtId="178" fontId="6" fillId="0" borderId="210" xfId="0" applyNumberFormat="1" applyFont="1" applyFill="1" applyBorder="1"/>
    <xf numFmtId="37" fontId="6" fillId="0" borderId="211" xfId="0" applyFont="1" applyFill="1" applyBorder="1" applyProtection="1"/>
    <xf numFmtId="37" fontId="8" fillId="0" borderId="209" xfId="0" applyFont="1" applyFill="1" applyBorder="1" applyProtection="1"/>
    <xf numFmtId="37" fontId="8" fillId="0" borderId="168" xfId="0" applyFont="1" applyFill="1" applyBorder="1" applyProtection="1"/>
    <xf numFmtId="178" fontId="6" fillId="0" borderId="212" xfId="0" applyNumberFormat="1" applyFont="1" applyFill="1" applyBorder="1" applyProtection="1"/>
    <xf numFmtId="178" fontId="6" fillId="0" borderId="33" xfId="0" applyNumberFormat="1" applyFont="1" applyFill="1" applyBorder="1" applyProtection="1"/>
    <xf numFmtId="178" fontId="6" fillId="0" borderId="0" xfId="0" applyNumberFormat="1" applyFont="1" applyFill="1" applyBorder="1" applyProtection="1">
      <protection locked="0"/>
    </xf>
    <xf numFmtId="178" fontId="6" fillId="0" borderId="213" xfId="0" applyNumberFormat="1" applyFont="1" applyFill="1" applyBorder="1" applyProtection="1">
      <protection locked="0"/>
    </xf>
    <xf numFmtId="37" fontId="6" fillId="0" borderId="214" xfId="0" applyFont="1" applyFill="1" applyBorder="1" applyAlignment="1" applyProtection="1">
      <alignment horizontal="center"/>
    </xf>
    <xf numFmtId="178" fontId="6" fillId="0" borderId="216" xfId="0" applyNumberFormat="1" applyFont="1" applyFill="1" applyBorder="1" applyProtection="1"/>
    <xf numFmtId="178" fontId="6" fillId="0" borderId="217" xfId="0" applyNumberFormat="1" applyFont="1" applyFill="1" applyBorder="1" applyProtection="1"/>
    <xf numFmtId="178" fontId="6" fillId="0" borderId="9" xfId="0" applyNumberFormat="1" applyFont="1" applyFill="1" applyBorder="1" applyProtection="1">
      <protection locked="0"/>
    </xf>
    <xf numFmtId="178" fontId="6" fillId="0" borderId="40" xfId="0" applyNumberFormat="1" applyFont="1" applyFill="1" applyBorder="1" applyProtection="1">
      <protection locked="0"/>
    </xf>
    <xf numFmtId="37" fontId="6" fillId="0" borderId="218" xfId="0" applyFont="1" applyFill="1" applyBorder="1" applyAlignment="1" applyProtection="1">
      <alignment horizontal="center"/>
    </xf>
    <xf numFmtId="178" fontId="6" fillId="0" borderId="221" xfId="0" applyNumberFormat="1" applyFont="1" applyFill="1" applyBorder="1" applyProtection="1"/>
    <xf numFmtId="178" fontId="6" fillId="0" borderId="222" xfId="0" applyNumberFormat="1" applyFont="1" applyFill="1" applyBorder="1" applyProtection="1"/>
    <xf numFmtId="178" fontId="6" fillId="0" borderId="223" xfId="0" applyNumberFormat="1" applyFont="1" applyFill="1" applyBorder="1"/>
    <xf numFmtId="178" fontId="6" fillId="0" borderId="224" xfId="0" applyNumberFormat="1" applyFont="1" applyFill="1" applyBorder="1"/>
    <xf numFmtId="37" fontId="6" fillId="0" borderId="22" xfId="0" applyFont="1" applyFill="1" applyBorder="1" applyAlignment="1" applyProtection="1">
      <alignment horizontal="center"/>
    </xf>
    <xf numFmtId="178" fontId="6" fillId="0" borderId="213" xfId="0" applyNumberFormat="1" applyFont="1" applyFill="1" applyBorder="1" applyProtection="1"/>
    <xf numFmtId="178" fontId="6" fillId="0" borderId="9" xfId="0" applyNumberFormat="1" applyFont="1" applyFill="1" applyBorder="1"/>
    <xf numFmtId="178" fontId="6" fillId="0" borderId="40" xfId="0" applyNumberFormat="1" applyFont="1" applyFill="1" applyBorder="1"/>
    <xf numFmtId="37" fontId="6" fillId="0" borderId="225" xfId="0" applyFont="1" applyFill="1" applyBorder="1" applyAlignment="1" applyProtection="1">
      <alignment horizontal="center"/>
    </xf>
    <xf numFmtId="178" fontId="6" fillId="0" borderId="4" xfId="0" applyNumberFormat="1" applyFont="1" applyFill="1" applyBorder="1" applyProtection="1">
      <protection locked="0"/>
    </xf>
    <xf numFmtId="178" fontId="6" fillId="0" borderId="229" xfId="0" applyNumberFormat="1" applyFont="1" applyFill="1" applyBorder="1" applyProtection="1">
      <protection locked="0"/>
    </xf>
    <xf numFmtId="37" fontId="6" fillId="0" borderId="215" xfId="0" applyFont="1" applyFill="1" applyBorder="1" applyAlignment="1" applyProtection="1">
      <alignment horizontal="center"/>
    </xf>
    <xf numFmtId="178" fontId="6" fillId="0" borderId="44" xfId="0" applyNumberFormat="1" applyFont="1" applyFill="1" applyBorder="1" applyProtection="1">
      <protection locked="0"/>
    </xf>
    <xf numFmtId="178" fontId="6" fillId="0" borderId="230" xfId="0" applyNumberFormat="1" applyFont="1" applyFill="1" applyBorder="1" applyProtection="1">
      <protection locked="0"/>
    </xf>
    <xf numFmtId="178" fontId="6" fillId="0" borderId="231" xfId="0" applyNumberFormat="1" applyFont="1" applyFill="1" applyBorder="1" applyProtection="1"/>
    <xf numFmtId="178" fontId="6" fillId="0" borderId="232" xfId="0" applyNumberFormat="1" applyFont="1" applyFill="1" applyBorder="1" applyProtection="1"/>
    <xf numFmtId="178" fontId="6" fillId="0" borderId="233" xfId="0" applyNumberFormat="1" applyFont="1" applyFill="1" applyBorder="1" applyProtection="1"/>
    <xf numFmtId="178" fontId="6" fillId="0" borderId="234" xfId="0" applyNumberFormat="1" applyFont="1" applyFill="1" applyBorder="1" applyProtection="1"/>
    <xf numFmtId="178" fontId="6" fillId="0" borderId="235" xfId="0" applyNumberFormat="1" applyFont="1" applyFill="1" applyBorder="1" applyProtection="1"/>
    <xf numFmtId="178" fontId="6" fillId="0" borderId="236" xfId="0" applyNumberFormat="1" applyFont="1" applyFill="1" applyBorder="1" applyProtection="1">
      <protection locked="0"/>
    </xf>
    <xf numFmtId="178" fontId="6" fillId="0" borderId="237" xfId="0" applyNumberFormat="1" applyFont="1" applyFill="1" applyBorder="1" applyProtection="1">
      <protection locked="0"/>
    </xf>
    <xf numFmtId="37" fontId="1" fillId="0" borderId="238" xfId="0" applyFont="1" applyFill="1" applyBorder="1" applyProtection="1"/>
    <xf numFmtId="178" fontId="6" fillId="0" borderId="239" xfId="0" applyNumberFormat="1" applyFont="1" applyFill="1" applyBorder="1" applyProtection="1"/>
    <xf numFmtId="178" fontId="6" fillId="0" borderId="240" xfId="0" applyNumberFormat="1" applyFont="1" applyFill="1" applyBorder="1" applyProtection="1"/>
    <xf numFmtId="178" fontId="6" fillId="0" borderId="168" xfId="0" applyNumberFormat="1" applyFont="1" applyFill="1" applyBorder="1" applyProtection="1">
      <protection locked="0"/>
    </xf>
    <xf numFmtId="178" fontId="6" fillId="0" borderId="241" xfId="0" applyNumberFormat="1" applyFont="1" applyFill="1" applyBorder="1" applyProtection="1">
      <protection locked="0"/>
    </xf>
    <xf numFmtId="37" fontId="6" fillId="0" borderId="208" xfId="0" applyFont="1" applyFill="1" applyBorder="1" applyAlignment="1" applyProtection="1">
      <alignment horizontal="center"/>
    </xf>
    <xf numFmtId="37" fontId="6" fillId="0" borderId="7" xfId="0" quotePrefix="1" applyFont="1" applyFill="1" applyBorder="1" applyAlignment="1" applyProtection="1">
      <alignment horizontal="center"/>
    </xf>
    <xf numFmtId="37" fontId="6" fillId="0" borderId="6" xfId="0" applyFont="1" applyFill="1" applyBorder="1" applyAlignment="1" applyProtection="1">
      <alignment horizontal="center"/>
    </xf>
    <xf numFmtId="37" fontId="5" fillId="0" borderId="202" xfId="0" applyFont="1" applyFill="1" applyBorder="1" applyAlignment="1" applyProtection="1">
      <alignment horizontal="center"/>
    </xf>
    <xf numFmtId="37" fontId="5" fillId="0" borderId="214" xfId="0" applyFont="1" applyFill="1" applyBorder="1" applyAlignment="1" applyProtection="1">
      <alignment horizontal="center"/>
    </xf>
    <xf numFmtId="37" fontId="1" fillId="0" borderId="156" xfId="0" applyFont="1" applyFill="1" applyBorder="1" applyAlignment="1" applyProtection="1"/>
    <xf numFmtId="37" fontId="1" fillId="0" borderId="0" xfId="0" applyFont="1" applyFill="1" applyBorder="1" applyAlignment="1" applyProtection="1"/>
    <xf numFmtId="37" fontId="5" fillId="0" borderId="208" xfId="0" applyFont="1" applyFill="1" applyBorder="1" applyProtection="1"/>
    <xf numFmtId="37" fontId="5" fillId="0" borderId="208" xfId="0" quotePrefix="1" applyFont="1" applyFill="1" applyBorder="1" applyAlignment="1" applyProtection="1">
      <alignment horizontal="center"/>
    </xf>
    <xf numFmtId="37" fontId="5" fillId="0" borderId="118" xfId="0" quotePrefix="1" applyFont="1" applyFill="1" applyBorder="1" applyAlignment="1" applyProtection="1">
      <alignment horizontal="center"/>
    </xf>
    <xf numFmtId="37" fontId="5" fillId="0" borderId="156" xfId="0" applyFont="1" applyFill="1" applyBorder="1" applyProtection="1"/>
    <xf numFmtId="37" fontId="5" fillId="0" borderId="1" xfId="0" quotePrefix="1" applyFont="1" applyFill="1" applyBorder="1" applyAlignment="1" applyProtection="1">
      <alignment horizontal="right"/>
    </xf>
    <xf numFmtId="37" fontId="2" fillId="0" borderId="0" xfId="0" quotePrefix="1" applyFont="1" applyFill="1" applyAlignment="1" applyProtection="1">
      <alignment horizontal="left"/>
    </xf>
    <xf numFmtId="37" fontId="0" fillId="0" borderId="0" xfId="0" applyProtection="1"/>
    <xf numFmtId="177" fontId="13" fillId="0" borderId="133" xfId="0" applyNumberFormat="1" applyFont="1" applyFill="1" applyBorder="1" applyProtection="1"/>
    <xf numFmtId="178" fontId="13" fillId="0" borderId="134" xfId="0" applyNumberFormat="1" applyFont="1" applyFill="1" applyBorder="1" applyProtection="1"/>
    <xf numFmtId="178" fontId="13" fillId="0" borderId="1" xfId="0" applyNumberFormat="1" applyFont="1" applyFill="1" applyBorder="1" applyProtection="1"/>
    <xf numFmtId="178" fontId="13" fillId="0" borderId="95" xfId="0" applyNumberFormat="1" applyFont="1" applyFill="1" applyBorder="1" applyProtection="1"/>
    <xf numFmtId="178" fontId="13" fillId="0" borderId="81" xfId="0" applyNumberFormat="1" applyFont="1" applyFill="1" applyBorder="1" applyProtection="1"/>
    <xf numFmtId="178" fontId="13" fillId="0" borderId="242" xfId="0" applyNumberFormat="1" applyFont="1" applyFill="1" applyBorder="1" applyProtection="1"/>
    <xf numFmtId="37" fontId="0" fillId="0" borderId="243" xfId="0" applyFill="1" applyBorder="1" applyProtection="1"/>
    <xf numFmtId="177" fontId="13" fillId="0" borderId="178" xfId="0" applyNumberFormat="1" applyFont="1" applyFill="1" applyBorder="1" applyProtection="1"/>
    <xf numFmtId="178" fontId="13" fillId="0" borderId="179" xfId="0" applyNumberFormat="1" applyFont="1" applyFill="1" applyBorder="1" applyProtection="1"/>
    <xf numFmtId="178" fontId="13" fillId="0" borderId="4" xfId="0" applyNumberFormat="1" applyFont="1" applyFill="1" applyBorder="1" applyProtection="1"/>
    <xf numFmtId="178" fontId="13" fillId="0" borderId="106" xfId="0" applyNumberFormat="1" applyFont="1" applyFill="1" applyBorder="1" applyProtection="1"/>
    <xf numFmtId="178" fontId="13" fillId="0" borderId="244" xfId="0" applyNumberFormat="1" applyFont="1" applyFill="1" applyBorder="1" applyProtection="1"/>
    <xf numFmtId="178" fontId="13" fillId="0" borderId="245" xfId="0" applyNumberFormat="1" applyFont="1" applyFill="1" applyBorder="1" applyProtection="1"/>
    <xf numFmtId="37" fontId="0" fillId="0" borderId="215" xfId="0" applyFill="1" applyBorder="1" applyProtection="1"/>
    <xf numFmtId="177" fontId="13" fillId="0" borderId="158" xfId="0" applyNumberFormat="1" applyFont="1" applyFill="1" applyBorder="1" applyProtection="1"/>
    <xf numFmtId="178" fontId="13" fillId="0" borderId="189" xfId="0" applyNumberFormat="1" applyFont="1" applyFill="1" applyBorder="1" applyProtection="1"/>
    <xf numFmtId="177" fontId="13" fillId="0" borderId="1" xfId="0" applyNumberFormat="1" applyFont="1" applyFill="1" applyBorder="1" applyProtection="1"/>
    <xf numFmtId="177" fontId="13" fillId="0" borderId="81" xfId="0" applyNumberFormat="1" applyFont="1" applyFill="1" applyBorder="1" applyProtection="1"/>
    <xf numFmtId="177" fontId="13" fillId="0" borderId="95" xfId="0" applyNumberFormat="1" applyFont="1" applyFill="1" applyBorder="1" applyProtection="1"/>
    <xf numFmtId="177" fontId="13" fillId="0" borderId="242" xfId="0" applyNumberFormat="1" applyFont="1" applyFill="1" applyBorder="1" applyProtection="1"/>
    <xf numFmtId="37" fontId="0" fillId="0" borderId="202" xfId="0" quotePrefix="1" applyFill="1" applyBorder="1" applyAlignment="1" applyProtection="1">
      <alignment horizontal="left"/>
    </xf>
    <xf numFmtId="179" fontId="13" fillId="0" borderId="179" xfId="0" applyNumberFormat="1" applyFont="1" applyFill="1" applyBorder="1" applyProtection="1"/>
    <xf numFmtId="177" fontId="13" fillId="0" borderId="4" xfId="0" applyNumberFormat="1" applyFont="1" applyFill="1" applyBorder="1" applyProtection="1"/>
    <xf numFmtId="177" fontId="13" fillId="0" borderId="244" xfId="0" applyNumberFormat="1" applyFont="1" applyFill="1" applyBorder="1" applyProtection="1"/>
    <xf numFmtId="177" fontId="13" fillId="0" borderId="106" xfId="0" applyNumberFormat="1" applyFont="1" applyFill="1" applyBorder="1" applyProtection="1"/>
    <xf numFmtId="177" fontId="13" fillId="0" borderId="245" xfId="0" applyNumberFormat="1" applyFont="1" applyFill="1" applyBorder="1" applyProtection="1"/>
    <xf numFmtId="37" fontId="0" fillId="0" borderId="215" xfId="0" quotePrefix="1" applyFill="1" applyBorder="1" applyAlignment="1" applyProtection="1">
      <alignment horizontal="left"/>
    </xf>
    <xf numFmtId="178" fontId="13" fillId="0" borderId="246" xfId="0" applyNumberFormat="1" applyFont="1" applyFill="1" applyBorder="1" applyProtection="1"/>
    <xf numFmtId="37" fontId="0" fillId="0" borderId="202" xfId="0" applyFill="1" applyBorder="1" applyProtection="1"/>
    <xf numFmtId="177" fontId="13" fillId="0" borderId="158" xfId="0" applyNumberFormat="1" applyFont="1" applyBorder="1" applyProtection="1"/>
    <xf numFmtId="178" fontId="13" fillId="0" borderId="189" xfId="0" applyNumberFormat="1" applyFont="1" applyBorder="1" applyProtection="1"/>
    <xf numFmtId="37" fontId="0" fillId="0" borderId="202" xfId="0" applyBorder="1" applyProtection="1"/>
    <xf numFmtId="177" fontId="13" fillId="0" borderId="139" xfId="0" applyNumberFormat="1" applyFont="1" applyBorder="1" applyProtection="1"/>
    <xf numFmtId="178" fontId="13" fillId="0" borderId="247" xfId="0" applyNumberFormat="1" applyFont="1" applyBorder="1" applyProtection="1"/>
    <xf numFmtId="178" fontId="13" fillId="0" borderId="9" xfId="0" applyNumberFormat="1" applyFont="1" applyFill="1" applyBorder="1" applyProtection="1"/>
    <xf numFmtId="178" fontId="13" fillId="0" borderId="58" xfId="0" applyNumberFormat="1" applyFont="1" applyFill="1" applyBorder="1" applyProtection="1"/>
    <xf numFmtId="178" fontId="13" fillId="0" borderId="159" xfId="0" applyNumberFormat="1" applyFont="1" applyFill="1" applyBorder="1" applyProtection="1"/>
    <xf numFmtId="178" fontId="13" fillId="0" borderId="248" xfId="0" applyNumberFormat="1" applyFont="1" applyFill="1" applyBorder="1" applyProtection="1"/>
    <xf numFmtId="37" fontId="0" fillId="0" borderId="218" xfId="0" applyBorder="1" applyProtection="1"/>
    <xf numFmtId="177" fontId="13" fillId="0" borderId="178" xfId="0" applyNumberFormat="1" applyFont="1" applyBorder="1" applyProtection="1"/>
    <xf numFmtId="178" fontId="13" fillId="0" borderId="179" xfId="0" applyNumberFormat="1" applyFont="1" applyBorder="1" applyProtection="1"/>
    <xf numFmtId="37" fontId="0" fillId="0" borderId="215" xfId="0" applyBorder="1" applyProtection="1"/>
    <xf numFmtId="178" fontId="13" fillId="0" borderId="209" xfId="0" applyNumberFormat="1" applyFont="1" applyFill="1" applyBorder="1" applyProtection="1"/>
    <xf numFmtId="178" fontId="13" fillId="0" borderId="249" xfId="0" applyNumberFormat="1" applyFont="1" applyFill="1" applyBorder="1" applyProtection="1"/>
    <xf numFmtId="37" fontId="0" fillId="0" borderId="211" xfId="0" applyBorder="1" applyProtection="1"/>
    <xf numFmtId="0" fontId="13" fillId="0" borderId="144" xfId="2" applyFont="1" applyFill="1" applyBorder="1" applyAlignment="1" applyProtection="1">
      <alignment horizontal="center" wrapText="1"/>
    </xf>
    <xf numFmtId="0" fontId="13" fillId="0" borderId="81" xfId="2" applyFont="1" applyFill="1" applyBorder="1" applyAlignment="1" applyProtection="1">
      <alignment horizontal="center" wrapText="1"/>
    </xf>
    <xf numFmtId="0" fontId="13" fillId="0" borderId="154" xfId="2" applyFont="1" applyFill="1" applyBorder="1" applyAlignment="1" applyProtection="1">
      <alignment horizontal="center" wrapText="1"/>
    </xf>
    <xf numFmtId="0" fontId="13" fillId="0" borderId="166" xfId="2" applyFont="1" applyFill="1" applyBorder="1" applyAlignment="1" applyProtection="1">
      <alignment horizontal="right"/>
    </xf>
    <xf numFmtId="0" fontId="13" fillId="0" borderId="95" xfId="2" applyFont="1" applyFill="1" applyBorder="1" applyAlignment="1" applyProtection="1">
      <alignment horizontal="right"/>
    </xf>
    <xf numFmtId="0" fontId="13" fillId="0" borderId="36" xfId="2" applyFont="1" applyFill="1" applyBorder="1" applyAlignment="1" applyProtection="1">
      <alignment horizontal="right"/>
    </xf>
    <xf numFmtId="0" fontId="13" fillId="0" borderId="7" xfId="2" applyFont="1" applyFill="1" applyBorder="1" applyAlignment="1" applyProtection="1">
      <alignment horizontal="right"/>
    </xf>
    <xf numFmtId="37" fontId="0" fillId="0" borderId="250" xfId="0" applyBorder="1" applyProtection="1"/>
    <xf numFmtId="37" fontId="0" fillId="0" borderId="0" xfId="0" applyFont="1" applyBorder="1" applyAlignment="1" applyProtection="1">
      <alignment horizontal="center"/>
    </xf>
    <xf numFmtId="37" fontId="0" fillId="0" borderId="251" xfId="0" applyFont="1" applyBorder="1" applyAlignment="1" applyProtection="1">
      <alignment horizontal="center"/>
    </xf>
    <xf numFmtId="37" fontId="0" fillId="0" borderId="212" xfId="0" applyFont="1" applyBorder="1" applyAlignment="1" applyProtection="1">
      <alignment horizontal="center"/>
    </xf>
    <xf numFmtId="37" fontId="1" fillId="0" borderId="212" xfId="0" applyFont="1" applyBorder="1" applyAlignment="1" applyProtection="1">
      <alignment horizontal="center"/>
    </xf>
    <xf numFmtId="37" fontId="0" fillId="0" borderId="252" xfId="0" applyBorder="1" applyProtection="1"/>
    <xf numFmtId="37" fontId="0" fillId="0" borderId="0" xfId="0" applyBorder="1" applyProtection="1"/>
    <xf numFmtId="37" fontId="0" fillId="0" borderId="253" xfId="0" applyBorder="1" applyProtection="1"/>
    <xf numFmtId="37" fontId="0" fillId="0" borderId="254" xfId="0" applyBorder="1" applyProtection="1"/>
    <xf numFmtId="37" fontId="0" fillId="0" borderId="255" xfId="0" applyBorder="1" applyAlignment="1" applyProtection="1">
      <alignment horizontal="right"/>
    </xf>
    <xf numFmtId="37" fontId="0" fillId="0" borderId="0" xfId="0" applyBorder="1" applyAlignment="1" applyProtection="1">
      <alignment horizontal="right"/>
    </xf>
    <xf numFmtId="37" fontId="0" fillId="0" borderId="1" xfId="0" applyBorder="1" applyProtection="1"/>
    <xf numFmtId="37" fontId="0" fillId="0" borderId="0" xfId="0" quotePrefix="1" applyAlignment="1" applyProtection="1">
      <alignment horizontal="left"/>
    </xf>
    <xf numFmtId="37" fontId="0" fillId="0" borderId="2" xfId="0" applyBorder="1" applyProtection="1"/>
    <xf numFmtId="177" fontId="13" fillId="0" borderId="133" xfId="0" applyNumberFormat="1" applyFont="1" applyBorder="1" applyProtection="1"/>
    <xf numFmtId="178" fontId="13" fillId="0" borderId="134" xfId="0" applyNumberFormat="1" applyFont="1" applyBorder="1" applyProtection="1"/>
    <xf numFmtId="178" fontId="13" fillId="0" borderId="36" xfId="0" applyNumberFormat="1" applyFont="1" applyFill="1" applyBorder="1" applyProtection="1"/>
    <xf numFmtId="178" fontId="13" fillId="0" borderId="52" xfId="0" applyNumberFormat="1" applyFont="1" applyFill="1" applyBorder="1" applyProtection="1"/>
    <xf numFmtId="178" fontId="13" fillId="0" borderId="53" xfId="0" applyNumberFormat="1" applyFont="1" applyFill="1" applyBorder="1" applyProtection="1"/>
    <xf numFmtId="177" fontId="13" fillId="0" borderId="36" xfId="0" applyNumberFormat="1" applyFont="1" applyFill="1" applyBorder="1" applyProtection="1"/>
    <xf numFmtId="177" fontId="13" fillId="0" borderId="7" xfId="0" applyNumberFormat="1" applyFont="1" applyFill="1" applyBorder="1" applyProtection="1"/>
    <xf numFmtId="179" fontId="13" fillId="0" borderId="179" xfId="0" applyNumberFormat="1" applyFont="1" applyBorder="1" applyProtection="1"/>
    <xf numFmtId="177" fontId="13" fillId="0" borderId="52" xfId="0" applyNumberFormat="1" applyFont="1" applyFill="1" applyBorder="1" applyProtection="1"/>
    <xf numFmtId="177" fontId="13" fillId="0" borderId="53" xfId="0" applyNumberFormat="1" applyFont="1" applyFill="1" applyBorder="1" applyProtection="1"/>
    <xf numFmtId="178" fontId="13" fillId="2" borderId="81" xfId="0" applyNumberFormat="1" applyFont="1" applyFill="1" applyBorder="1" applyProtection="1"/>
    <xf numFmtId="178" fontId="13" fillId="2" borderId="36" xfId="0" applyNumberFormat="1" applyFont="1" applyFill="1" applyBorder="1" applyProtection="1"/>
    <xf numFmtId="178" fontId="13" fillId="2" borderId="7" xfId="0" applyNumberFormat="1" applyFont="1" applyFill="1" applyBorder="1" applyProtection="1"/>
    <xf numFmtId="178" fontId="13" fillId="2" borderId="244" xfId="0" applyNumberFormat="1" applyFont="1" applyFill="1" applyBorder="1" applyProtection="1"/>
    <xf numFmtId="178" fontId="13" fillId="2" borderId="52" xfId="0" applyNumberFormat="1" applyFont="1" applyFill="1" applyBorder="1" applyProtection="1"/>
    <xf numFmtId="178" fontId="13" fillId="2" borderId="53" xfId="0" applyNumberFormat="1" applyFont="1" applyFill="1" applyBorder="1" applyProtection="1"/>
    <xf numFmtId="178" fontId="13" fillId="0" borderId="43" xfId="0" applyNumberFormat="1" applyFont="1" applyFill="1" applyBorder="1" applyProtection="1"/>
    <xf numFmtId="37" fontId="0" fillId="0" borderId="6" xfId="0" applyBorder="1" applyProtection="1"/>
    <xf numFmtId="37" fontId="0" fillId="0" borderId="68" xfId="0" applyFont="1" applyBorder="1" applyAlignment="1" applyProtection="1">
      <alignment horizontal="center"/>
    </xf>
    <xf numFmtId="37" fontId="0" fillId="0" borderId="69" xfId="0" applyFont="1" applyBorder="1" applyAlignment="1" applyProtection="1">
      <alignment horizontal="center"/>
    </xf>
    <xf numFmtId="37" fontId="1" fillId="0" borderId="69" xfId="0" applyFont="1" applyBorder="1" applyAlignment="1" applyProtection="1">
      <alignment horizontal="center"/>
    </xf>
    <xf numFmtId="37" fontId="0" fillId="0" borderId="168" xfId="0" applyBorder="1" applyProtection="1"/>
    <xf numFmtId="37" fontId="0" fillId="0" borderId="90" xfId="0" applyBorder="1" applyProtection="1"/>
    <xf numFmtId="37" fontId="0" fillId="0" borderId="91" xfId="0" applyBorder="1" applyProtection="1"/>
    <xf numFmtId="37" fontId="0" fillId="0" borderId="156" xfId="0" applyBorder="1" applyAlignment="1" applyProtection="1">
      <alignment horizontal="right"/>
    </xf>
    <xf numFmtId="37" fontId="1" fillId="0" borderId="0" xfId="0" applyFont="1" applyProtection="1"/>
    <xf numFmtId="37" fontId="1" fillId="0" borderId="2" xfId="0" applyFont="1" applyBorder="1" applyProtection="1"/>
    <xf numFmtId="178" fontId="13" fillId="0" borderId="256" xfId="0" applyNumberFormat="1" applyFont="1" applyFill="1" applyBorder="1" applyProtection="1"/>
    <xf numFmtId="37" fontId="1" fillId="0" borderId="257" xfId="0" applyFont="1" applyBorder="1" applyProtection="1"/>
    <xf numFmtId="178" fontId="13" fillId="0" borderId="258" xfId="0" applyNumberFormat="1" applyFont="1" applyFill="1" applyBorder="1" applyProtection="1"/>
    <xf numFmtId="37" fontId="1" fillId="0" borderId="259" xfId="0" applyFont="1" applyBorder="1" applyProtection="1"/>
    <xf numFmtId="177" fontId="13" fillId="0" borderId="36" xfId="0" applyNumberFormat="1" applyFont="1" applyBorder="1" applyProtection="1"/>
    <xf numFmtId="177" fontId="13" fillId="0" borderId="256" xfId="0" applyNumberFormat="1" applyFont="1" applyFill="1" applyBorder="1" applyProtection="1"/>
    <xf numFmtId="177" fontId="13" fillId="0" borderId="52" xfId="0" applyNumberFormat="1" applyFont="1" applyBorder="1" applyProtection="1"/>
    <xf numFmtId="177" fontId="13" fillId="0" borderId="258" xfId="0" applyNumberFormat="1" applyFont="1" applyFill="1" applyBorder="1" applyProtection="1"/>
    <xf numFmtId="37" fontId="1" fillId="0" borderId="260" xfId="0" applyFont="1" applyBorder="1" applyProtection="1"/>
    <xf numFmtId="178" fontId="13" fillId="0" borderId="261" xfId="0" applyNumberFormat="1" applyFont="1" applyFill="1" applyBorder="1" applyProtection="1"/>
    <xf numFmtId="37" fontId="1" fillId="0" borderId="262" xfId="0" applyFont="1" applyBorder="1" applyProtection="1"/>
    <xf numFmtId="37" fontId="1" fillId="0" borderId="263" xfId="0" applyFont="1" applyBorder="1" applyProtection="1"/>
    <xf numFmtId="37" fontId="1" fillId="0" borderId="264" xfId="0" applyFont="1" applyBorder="1" applyAlignment="1" applyProtection="1">
      <alignment horizontal="center"/>
    </xf>
    <xf numFmtId="37" fontId="1" fillId="0" borderId="265" xfId="0" applyFont="1" applyBorder="1" applyProtection="1"/>
    <xf numFmtId="37" fontId="1" fillId="0" borderId="0" xfId="0" applyFont="1" applyBorder="1" applyProtection="1"/>
    <xf numFmtId="37" fontId="1" fillId="0" borderId="253" xfId="0" applyFont="1" applyBorder="1" applyProtection="1"/>
    <xf numFmtId="37" fontId="1" fillId="0" borderId="90" xfId="0" applyFont="1" applyBorder="1" applyProtection="1"/>
    <xf numFmtId="37" fontId="1" fillId="0" borderId="168" xfId="0" applyFont="1" applyBorder="1" applyProtection="1"/>
    <xf numFmtId="37" fontId="1" fillId="0" borderId="266" xfId="0" applyFont="1" applyBorder="1" applyProtection="1"/>
    <xf numFmtId="37" fontId="1" fillId="0" borderId="267" xfId="0" applyFont="1" applyBorder="1" applyAlignment="1" applyProtection="1">
      <alignment horizontal="right"/>
    </xf>
    <xf numFmtId="37" fontId="1" fillId="0" borderId="1" xfId="0" applyFont="1" applyBorder="1" applyProtection="1"/>
    <xf numFmtId="37" fontId="0" fillId="0" borderId="0" xfId="0" quotePrefix="1" applyFont="1" applyAlignment="1" applyProtection="1">
      <alignment horizontal="left"/>
    </xf>
    <xf numFmtId="178" fontId="4" fillId="0" borderId="1" xfId="0" applyNumberFormat="1" applyFont="1" applyFill="1" applyBorder="1" applyProtection="1"/>
    <xf numFmtId="178" fontId="4" fillId="0" borderId="81" xfId="0" applyNumberFormat="1" applyFont="1" applyFill="1" applyBorder="1" applyProtection="1"/>
    <xf numFmtId="178" fontId="4" fillId="0" borderId="36" xfId="0" applyNumberFormat="1" applyFont="1" applyFill="1" applyBorder="1" applyProtection="1"/>
    <xf numFmtId="178" fontId="4" fillId="0" borderId="7" xfId="0" applyNumberFormat="1" applyFont="1" applyFill="1" applyBorder="1" applyProtection="1"/>
    <xf numFmtId="178" fontId="4" fillId="0" borderId="35" xfId="0" applyNumberFormat="1" applyFont="1" applyFill="1" applyBorder="1" applyProtection="1"/>
    <xf numFmtId="178" fontId="4" fillId="0" borderId="4" xfId="0" applyNumberFormat="1" applyFont="1" applyFill="1" applyBorder="1" applyProtection="1"/>
    <xf numFmtId="178" fontId="4" fillId="0" borderId="244" xfId="0" applyNumberFormat="1" applyFont="1" applyFill="1" applyBorder="1" applyProtection="1"/>
    <xf numFmtId="178" fontId="4" fillId="0" borderId="52" xfId="0" applyNumberFormat="1" applyFont="1" applyFill="1" applyBorder="1" applyProtection="1"/>
    <xf numFmtId="178" fontId="4" fillId="0" borderId="53" xfId="0" applyNumberFormat="1" applyFont="1" applyFill="1" applyBorder="1" applyProtection="1"/>
    <xf numFmtId="178" fontId="4" fillId="0" borderId="51" xfId="0" applyNumberFormat="1" applyFont="1" applyFill="1" applyBorder="1" applyProtection="1"/>
    <xf numFmtId="178" fontId="1" fillId="0" borderId="4" xfId="0" applyNumberFormat="1" applyFont="1" applyFill="1" applyBorder="1" applyProtection="1"/>
    <xf numFmtId="178" fontId="1" fillId="0" borderId="244" xfId="0" applyNumberFormat="1" applyFont="1" applyFill="1" applyBorder="1" applyProtection="1"/>
    <xf numFmtId="178" fontId="1" fillId="0" borderId="52" xfId="0" applyNumberFormat="1" applyFont="1" applyFill="1" applyBorder="1" applyProtection="1"/>
    <xf numFmtId="178" fontId="1" fillId="0" borderId="53" xfId="0" applyNumberFormat="1" applyFont="1" applyFill="1" applyBorder="1" applyProtection="1"/>
    <xf numFmtId="178" fontId="1" fillId="0" borderId="51" xfId="0" applyNumberFormat="1" applyFont="1" applyFill="1" applyBorder="1" applyProtection="1"/>
    <xf numFmtId="178" fontId="1" fillId="0" borderId="1" xfId="0" applyNumberFormat="1" applyFont="1" applyFill="1" applyBorder="1" applyProtection="1"/>
    <xf numFmtId="178" fontId="1" fillId="0" borderId="81" xfId="0" applyNumberFormat="1" applyFont="1" applyFill="1" applyBorder="1" applyProtection="1"/>
    <xf numFmtId="178" fontId="1" fillId="0" borderId="36" xfId="0" applyNumberFormat="1" applyFont="1" applyFill="1" applyBorder="1" applyProtection="1"/>
    <xf numFmtId="178" fontId="1" fillId="0" borderId="7" xfId="0" applyNumberFormat="1" applyFont="1" applyFill="1" applyBorder="1" applyProtection="1"/>
    <xf numFmtId="178" fontId="1" fillId="0" borderId="35" xfId="0" applyNumberFormat="1" applyFont="1" applyFill="1" applyBorder="1" applyProtection="1"/>
    <xf numFmtId="178" fontId="1" fillId="0" borderId="0" xfId="0" applyNumberFormat="1" applyFont="1" applyFill="1" applyBorder="1" applyProtection="1"/>
    <xf numFmtId="178" fontId="1" fillId="0" borderId="251" xfId="0" applyNumberFormat="1" applyFont="1" applyFill="1" applyBorder="1" applyProtection="1"/>
    <xf numFmtId="178" fontId="1" fillId="0" borderId="68" xfId="0" applyNumberFormat="1" applyFont="1" applyFill="1" applyBorder="1" applyProtection="1"/>
    <xf numFmtId="178" fontId="1" fillId="0" borderId="69" xfId="0" applyNumberFormat="1" applyFont="1" applyFill="1" applyBorder="1" applyProtection="1"/>
    <xf numFmtId="178" fontId="1" fillId="0" borderId="145" xfId="0" applyNumberFormat="1" applyFont="1" applyFill="1" applyBorder="1" applyProtection="1"/>
    <xf numFmtId="178" fontId="1" fillId="0" borderId="278" xfId="0" applyNumberFormat="1" applyFont="1" applyFill="1" applyBorder="1" applyProtection="1"/>
    <xf numFmtId="178" fontId="1" fillId="0" borderId="279" xfId="0" applyNumberFormat="1" applyFont="1" applyFill="1" applyBorder="1" applyProtection="1"/>
    <xf numFmtId="178" fontId="1" fillId="0" borderId="194" xfId="0" applyNumberFormat="1" applyFont="1" applyFill="1" applyBorder="1" applyProtection="1"/>
    <xf numFmtId="178" fontId="1" fillId="0" borderId="174" xfId="0" applyNumberFormat="1" applyFont="1" applyFill="1" applyBorder="1" applyProtection="1"/>
    <xf numFmtId="178" fontId="1" fillId="0" borderId="280" xfId="0" applyNumberFormat="1" applyFont="1" applyFill="1" applyBorder="1" applyProtection="1"/>
    <xf numFmtId="178" fontId="1" fillId="0" borderId="54" xfId="0" applyNumberFormat="1" applyFont="1" applyFill="1" applyBorder="1" applyProtection="1"/>
    <xf numFmtId="37" fontId="1" fillId="0" borderId="32" xfId="0" applyFont="1" applyFill="1" applyBorder="1" applyProtection="1"/>
    <xf numFmtId="37" fontId="1" fillId="0" borderId="95" xfId="0" applyFont="1" applyFill="1" applyBorder="1" applyProtection="1"/>
    <xf numFmtId="37" fontId="1" fillId="0" borderId="1" xfId="0" applyFont="1" applyFill="1" applyBorder="1" applyProtection="1"/>
    <xf numFmtId="37" fontId="1" fillId="0" borderId="36" xfId="0" applyFont="1" applyFill="1" applyBorder="1" applyProtection="1"/>
    <xf numFmtId="37" fontId="1" fillId="0" borderId="7" xfId="0" applyFont="1" applyFill="1" applyBorder="1" applyProtection="1"/>
    <xf numFmtId="37" fontId="1" fillId="0" borderId="5" xfId="0" applyFont="1" applyFill="1" applyBorder="1" applyProtection="1"/>
    <xf numFmtId="37" fontId="1" fillId="0" borderId="106" xfId="0" applyFont="1" applyFill="1" applyBorder="1" applyProtection="1"/>
    <xf numFmtId="37" fontId="1" fillId="0" borderId="4" xfId="0" applyFont="1" applyFill="1" applyBorder="1" applyProtection="1"/>
    <xf numFmtId="37" fontId="1" fillId="0" borderId="52" xfId="0" applyFont="1" applyFill="1" applyBorder="1" applyProtection="1"/>
    <xf numFmtId="37" fontId="1" fillId="0" borderId="53" xfId="0" applyFont="1" applyFill="1" applyBorder="1" applyProtection="1"/>
    <xf numFmtId="37" fontId="1" fillId="0" borderId="155" xfId="0" applyFont="1" applyFill="1" applyBorder="1" applyProtection="1"/>
    <xf numFmtId="37" fontId="1" fillId="0" borderId="85" xfId="0" applyFont="1" applyFill="1" applyBorder="1" applyProtection="1"/>
    <xf numFmtId="37" fontId="1" fillId="0" borderId="68" xfId="0" applyFont="1" applyFill="1" applyBorder="1" applyProtection="1"/>
    <xf numFmtId="37" fontId="1" fillId="0" borderId="69" xfId="0" applyFont="1" applyFill="1" applyBorder="1" applyProtection="1"/>
    <xf numFmtId="37" fontId="1" fillId="0" borderId="278" xfId="0" applyFont="1" applyFill="1" applyBorder="1" applyProtection="1"/>
    <xf numFmtId="37" fontId="1" fillId="0" borderId="284" xfId="0" applyFont="1" applyFill="1" applyBorder="1" applyProtection="1"/>
    <xf numFmtId="37" fontId="1" fillId="0" borderId="54" xfId="0" applyFont="1" applyFill="1" applyBorder="1" applyProtection="1"/>
    <xf numFmtId="37" fontId="1" fillId="0" borderId="194" xfId="0" applyFont="1" applyFill="1" applyBorder="1" applyProtection="1"/>
    <xf numFmtId="37" fontId="1" fillId="0" borderId="174" xfId="0" applyFont="1" applyFill="1" applyBorder="1" applyProtection="1"/>
    <xf numFmtId="37" fontId="1" fillId="0" borderId="285" xfId="0" applyFont="1" applyFill="1" applyBorder="1" applyProtection="1"/>
    <xf numFmtId="37" fontId="1" fillId="0" borderId="286" xfId="0" applyFont="1" applyFill="1" applyBorder="1" applyProtection="1"/>
    <xf numFmtId="37" fontId="1" fillId="0" borderId="246" xfId="0" applyFont="1" applyFill="1" applyBorder="1" applyProtection="1"/>
    <xf numFmtId="37" fontId="13" fillId="0" borderId="38" xfId="6" applyNumberFormat="1" applyFont="1" applyFill="1" applyBorder="1" applyProtection="1"/>
    <xf numFmtId="178" fontId="5" fillId="0" borderId="15" xfId="0" applyNumberFormat="1" applyFont="1" applyFill="1" applyBorder="1" applyProtection="1"/>
    <xf numFmtId="37" fontId="0" fillId="0" borderId="2" xfId="0" applyFill="1" applyBorder="1" applyProtection="1"/>
    <xf numFmtId="37" fontId="1" fillId="0" borderId="0" xfId="0" applyFont="1" applyFill="1" applyAlignment="1" applyProtection="1">
      <alignment horizontal="right"/>
    </xf>
    <xf numFmtId="37" fontId="1" fillId="0" borderId="6" xfId="0" applyFont="1" applyFill="1" applyBorder="1" applyProtection="1"/>
    <xf numFmtId="37" fontId="1" fillId="0" borderId="2" xfId="0" applyFont="1" applyFill="1" applyBorder="1" applyAlignment="1" applyProtection="1">
      <alignment horizontal="center"/>
    </xf>
    <xf numFmtId="37" fontId="1" fillId="0" borderId="215" xfId="0" applyFont="1" applyFill="1" applyBorder="1" applyProtection="1"/>
    <xf numFmtId="37" fontId="1" fillId="0" borderId="214" xfId="0" applyFont="1" applyFill="1" applyBorder="1" applyProtection="1"/>
    <xf numFmtId="37" fontId="1" fillId="0" borderId="282" xfId="0" applyFont="1" applyFill="1" applyBorder="1" applyProtection="1"/>
    <xf numFmtId="37" fontId="1" fillId="0" borderId="214" xfId="0" quotePrefix="1" applyFont="1" applyFill="1" applyBorder="1" applyAlignment="1" applyProtection="1">
      <alignment horizontal="left"/>
    </xf>
    <xf numFmtId="37" fontId="1" fillId="0" borderId="6" xfId="0" applyFont="1" applyFill="1" applyBorder="1" applyAlignment="1" applyProtection="1">
      <alignment horizontal="center"/>
    </xf>
    <xf numFmtId="37" fontId="1" fillId="0" borderId="211" xfId="0" applyFont="1" applyFill="1" applyBorder="1" applyProtection="1"/>
    <xf numFmtId="37" fontId="1" fillId="0" borderId="215" xfId="0" quotePrefix="1" applyFont="1" applyFill="1" applyBorder="1" applyAlignment="1" applyProtection="1">
      <alignment horizontal="left"/>
    </xf>
    <xf numFmtId="37" fontId="1" fillId="0" borderId="282" xfId="0" quotePrefix="1" applyFont="1" applyFill="1" applyBorder="1" applyAlignment="1" applyProtection="1">
      <alignment horizontal="left"/>
    </xf>
    <xf numFmtId="37" fontId="1" fillId="0" borderId="3" xfId="0" applyFont="1" applyFill="1" applyBorder="1" applyProtection="1"/>
    <xf numFmtId="37" fontId="1" fillId="0" borderId="32" xfId="0" quotePrefix="1" applyFont="1" applyFill="1" applyBorder="1" applyAlignment="1" applyProtection="1">
      <alignment horizontal="left"/>
    </xf>
    <xf numFmtId="37" fontId="1" fillId="0" borderId="6" xfId="0" quotePrefix="1" applyFont="1" applyFill="1" applyBorder="1" applyAlignment="1" applyProtection="1">
      <alignment horizontal="left"/>
    </xf>
    <xf numFmtId="37" fontId="1" fillId="0" borderId="69" xfId="0" quotePrefix="1" applyFont="1" applyFill="1" applyBorder="1" applyAlignment="1" applyProtection="1">
      <alignment horizontal="center"/>
    </xf>
    <xf numFmtId="37" fontId="1" fillId="0" borderId="0" xfId="0" quotePrefix="1" applyFont="1" applyFill="1" applyBorder="1" applyAlignment="1" applyProtection="1">
      <alignment horizontal="center"/>
    </xf>
    <xf numFmtId="37" fontId="1" fillId="0" borderId="152" xfId="0" applyFont="1" applyFill="1" applyBorder="1" applyProtection="1"/>
    <xf numFmtId="37" fontId="1" fillId="0" borderId="149" xfId="0" applyFont="1" applyFill="1" applyBorder="1" applyProtection="1"/>
    <xf numFmtId="176" fontId="1" fillId="0" borderId="7" xfId="0" applyNumberFormat="1" applyFont="1" applyFill="1" applyBorder="1" applyProtection="1"/>
    <xf numFmtId="176" fontId="1" fillId="0" borderId="1" xfId="0" applyNumberFormat="1" applyFont="1" applyFill="1" applyBorder="1" applyProtection="1"/>
    <xf numFmtId="178" fontId="5" fillId="0" borderId="11" xfId="0" applyNumberFormat="1" applyFont="1" applyFill="1" applyBorder="1" applyProtection="1"/>
    <xf numFmtId="178" fontId="5" fillId="0" borderId="12" xfId="0" applyNumberFormat="1" applyFont="1" applyFill="1" applyBorder="1" applyProtection="1"/>
    <xf numFmtId="178" fontId="5" fillId="0" borderId="13" xfId="0" applyNumberFormat="1" applyFont="1" applyFill="1" applyBorder="1" applyProtection="1"/>
    <xf numFmtId="178" fontId="5" fillId="0" borderId="14" xfId="0" applyNumberFormat="1" applyFont="1" applyFill="1" applyBorder="1" applyProtection="1"/>
    <xf numFmtId="178" fontId="5" fillId="0" borderId="16" xfId="0" applyNumberFormat="1" applyFont="1" applyFill="1" applyBorder="1" applyProtection="1"/>
    <xf numFmtId="178" fontId="5" fillId="0" borderId="28" xfId="0" applyNumberFormat="1" applyFont="1" applyFill="1" applyBorder="1" applyProtection="1"/>
    <xf numFmtId="178" fontId="5" fillId="0" borderId="26" xfId="0" applyNumberFormat="1" applyFont="1" applyFill="1" applyBorder="1" applyProtection="1"/>
    <xf numFmtId="178" fontId="5" fillId="0" borderId="27" xfId="0" applyNumberFormat="1" applyFont="1" applyFill="1" applyBorder="1" applyProtection="1"/>
    <xf numFmtId="178" fontId="5" fillId="0" borderId="29" xfId="0" applyNumberFormat="1" applyFont="1" applyFill="1" applyBorder="1" applyProtection="1"/>
    <xf numFmtId="178" fontId="5" fillId="0" borderId="30" xfId="0" applyNumberFormat="1" applyFont="1" applyFill="1" applyBorder="1" applyProtection="1"/>
    <xf numFmtId="178" fontId="5" fillId="0" borderId="31" xfId="0" applyNumberFormat="1" applyFont="1" applyFill="1" applyBorder="1" applyProtection="1"/>
    <xf numFmtId="37" fontId="6" fillId="0" borderId="115" xfId="0" applyFont="1" applyFill="1" applyBorder="1" applyAlignment="1" applyProtection="1">
      <alignment horizontal="center"/>
    </xf>
    <xf numFmtId="37" fontId="5" fillId="0" borderId="41" xfId="0" applyFont="1" applyFill="1" applyBorder="1" applyAlignment="1" applyProtection="1">
      <protection locked="0"/>
    </xf>
    <xf numFmtId="37" fontId="5" fillId="0" borderId="79" xfId="0" applyFont="1" applyFill="1" applyBorder="1" applyProtection="1">
      <protection locked="0"/>
    </xf>
    <xf numFmtId="37" fontId="5" fillId="0" borderId="64" xfId="0" applyFont="1" applyFill="1" applyBorder="1" applyProtection="1">
      <protection locked="0"/>
    </xf>
    <xf numFmtId="178" fontId="5" fillId="0" borderId="47" xfId="2" applyNumberFormat="1" applyFont="1" applyFill="1" applyBorder="1" applyAlignment="1" applyProtection="1">
      <alignment horizontal="right"/>
    </xf>
    <xf numFmtId="0" fontId="5" fillId="0" borderId="56" xfId="2" applyFont="1" applyFill="1" applyBorder="1" applyAlignment="1" applyProtection="1">
      <alignment horizontal="center"/>
    </xf>
    <xf numFmtId="178" fontId="5" fillId="0" borderId="57" xfId="7" applyNumberFormat="1" applyFont="1" applyFill="1" applyBorder="1" applyAlignment="1" applyProtection="1">
      <alignment horizontal="right"/>
    </xf>
    <xf numFmtId="178" fontId="5" fillId="0" borderId="57" xfId="7" applyNumberFormat="1" applyFont="1" applyFill="1" applyBorder="1" applyAlignment="1" applyProtection="1"/>
    <xf numFmtId="178" fontId="5" fillId="0" borderId="61" xfId="7" applyNumberFormat="1" applyFont="1" applyFill="1" applyBorder="1" applyAlignment="1" applyProtection="1"/>
    <xf numFmtId="178" fontId="5" fillId="0" borderId="119" xfId="7" applyNumberFormat="1" applyFont="1" applyFill="1" applyBorder="1" applyAlignment="1" applyProtection="1"/>
    <xf numFmtId="178" fontId="5" fillId="0" borderId="71" xfId="7" applyNumberFormat="1" applyFont="1" applyFill="1" applyBorder="1" applyAlignment="1" applyProtection="1"/>
    <xf numFmtId="178" fontId="5" fillId="0" borderId="47" xfId="7" applyNumberFormat="1" applyFont="1" applyFill="1" applyBorder="1" applyAlignment="1" applyProtection="1"/>
    <xf numFmtId="178" fontId="13" fillId="0" borderId="287" xfId="0" applyNumberFormat="1" applyFont="1" applyFill="1" applyBorder="1" applyProtection="1"/>
    <xf numFmtId="178" fontId="13" fillId="0" borderId="105" xfId="0" applyNumberFormat="1" applyFont="1" applyFill="1" applyBorder="1" applyProtection="1"/>
    <xf numFmtId="37" fontId="0" fillId="0" borderId="89" xfId="0" applyBorder="1" applyProtection="1"/>
    <xf numFmtId="37" fontId="0" fillId="0" borderId="0" xfId="0" applyAlignment="1" applyProtection="1">
      <alignment horizontal="right"/>
    </xf>
    <xf numFmtId="37" fontId="0" fillId="0" borderId="145" xfId="0" applyBorder="1" applyAlignment="1" applyProtection="1">
      <alignment horizontal="center"/>
    </xf>
    <xf numFmtId="37" fontId="0" fillId="0" borderId="69" xfId="0" applyBorder="1" applyAlignment="1" applyProtection="1">
      <alignment horizontal="center"/>
    </xf>
    <xf numFmtId="37" fontId="0" fillId="0" borderId="68" xfId="0" applyBorder="1" applyAlignment="1" applyProtection="1">
      <alignment horizontal="center"/>
    </xf>
    <xf numFmtId="37" fontId="0" fillId="0" borderId="251" xfId="0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37" fontId="0" fillId="0" borderId="2" xfId="0" applyBorder="1" applyAlignment="1" applyProtection="1">
      <alignment horizontal="center"/>
    </xf>
    <xf numFmtId="37" fontId="0" fillId="0" borderId="3" xfId="0" applyBorder="1" applyProtection="1"/>
    <xf numFmtId="178" fontId="13" fillId="0" borderId="204" xfId="0" applyNumberFormat="1" applyFont="1" applyBorder="1" applyProtection="1"/>
    <xf numFmtId="177" fontId="13" fillId="0" borderId="269" xfId="0" applyNumberFormat="1" applyFont="1" applyBorder="1" applyProtection="1"/>
    <xf numFmtId="178" fontId="13" fillId="0" borderId="268" xfId="0" applyNumberFormat="1" applyFont="1" applyBorder="1" applyProtection="1"/>
    <xf numFmtId="177" fontId="13" fillId="0" borderId="203" xfId="0" applyNumberFormat="1" applyFont="1" applyBorder="1" applyProtection="1"/>
    <xf numFmtId="37" fontId="0" fillId="0" borderId="55" xfId="0" applyBorder="1" applyProtection="1"/>
    <xf numFmtId="37" fontId="0" fillId="0" borderId="2" xfId="0" quotePrefix="1" applyBorder="1" applyAlignment="1" applyProtection="1">
      <alignment horizontal="left"/>
    </xf>
    <xf numFmtId="37" fontId="0" fillId="0" borderId="6" xfId="0" applyBorder="1" applyAlignment="1" applyProtection="1">
      <alignment horizontal="center"/>
    </xf>
    <xf numFmtId="37" fontId="0" fillId="3" borderId="274" xfId="0" applyFill="1" applyBorder="1" applyProtection="1"/>
    <xf numFmtId="178" fontId="1" fillId="3" borderId="273" xfId="0" applyNumberFormat="1" applyFont="1" applyFill="1" applyBorder="1" applyProtection="1"/>
    <xf numFmtId="178" fontId="1" fillId="3" borderId="272" xfId="0" applyNumberFormat="1" applyFont="1" applyFill="1" applyBorder="1" applyProtection="1"/>
    <xf numFmtId="178" fontId="1" fillId="3" borderId="271" xfId="0" applyNumberFormat="1" applyFont="1" applyFill="1" applyBorder="1" applyProtection="1"/>
    <xf numFmtId="178" fontId="1" fillId="3" borderId="270" xfId="0" applyNumberFormat="1" applyFont="1" applyFill="1" applyBorder="1" applyProtection="1"/>
    <xf numFmtId="37" fontId="0" fillId="0" borderId="3" xfId="0" quotePrefix="1" applyBorder="1" applyAlignment="1" applyProtection="1">
      <alignment horizontal="left"/>
    </xf>
    <xf numFmtId="178" fontId="13" fillId="0" borderId="138" xfId="0" applyNumberFormat="1" applyFont="1" applyBorder="1" applyProtection="1"/>
    <xf numFmtId="177" fontId="13" fillId="0" borderId="281" xfId="0" applyNumberFormat="1" applyFont="1" applyBorder="1" applyProtection="1"/>
    <xf numFmtId="37" fontId="0" fillId="0" borderId="55" xfId="0" quotePrefix="1" applyBorder="1" applyAlignment="1" applyProtection="1">
      <alignment horizontal="left"/>
    </xf>
    <xf numFmtId="178" fontId="13" fillId="0" borderId="48" xfId="0" applyNumberFormat="1" applyFont="1" applyBorder="1" applyProtection="1"/>
    <xf numFmtId="177" fontId="13" fillId="0" borderId="277" xfId="0" applyNumberFormat="1" applyFont="1" applyBorder="1" applyProtection="1"/>
    <xf numFmtId="178" fontId="13" fillId="0" borderId="276" xfId="0" applyNumberFormat="1" applyFont="1" applyBorder="1" applyProtection="1"/>
    <xf numFmtId="177" fontId="13" fillId="0" borderId="275" xfId="0" applyNumberFormat="1" applyFont="1" applyBorder="1" applyProtection="1"/>
    <xf numFmtId="37" fontId="0" fillId="0" borderId="4" xfId="0" applyBorder="1" applyProtection="1"/>
    <xf numFmtId="37" fontId="0" fillId="0" borderId="1" xfId="0" quotePrefix="1" applyBorder="1" applyAlignment="1" applyProtection="1">
      <alignment horizontal="left"/>
    </xf>
    <xf numFmtId="37" fontId="0" fillId="3" borderId="6" xfId="0" quotePrefix="1" applyFill="1" applyBorder="1" applyAlignment="1" applyProtection="1">
      <alignment horizontal="left"/>
    </xf>
    <xf numFmtId="37" fontId="0" fillId="3" borderId="1" xfId="0" applyFill="1" applyBorder="1" applyProtection="1"/>
    <xf numFmtId="177" fontId="1" fillId="3" borderId="35" xfId="0" applyNumberFormat="1" applyFont="1" applyFill="1" applyBorder="1" applyProtection="1"/>
    <xf numFmtId="177" fontId="1" fillId="3" borderId="7" xfId="0" applyNumberFormat="1" applyFont="1" applyFill="1" applyBorder="1" applyProtection="1"/>
    <xf numFmtId="177" fontId="1" fillId="3" borderId="36" xfId="0" applyNumberFormat="1" applyFont="1" applyFill="1" applyBorder="1" applyProtection="1"/>
    <xf numFmtId="177" fontId="1" fillId="3" borderId="81" xfId="0" applyNumberFormat="1" applyFont="1" applyFill="1" applyBorder="1" applyProtection="1"/>
    <xf numFmtId="37" fontId="1" fillId="0" borderId="89" xfId="0" applyFont="1" applyBorder="1" applyProtection="1"/>
    <xf numFmtId="37" fontId="1" fillId="0" borderId="91" xfId="0" applyFont="1" applyBorder="1" applyProtection="1"/>
    <xf numFmtId="37" fontId="1" fillId="0" borderId="0" xfId="0" applyFont="1" applyAlignment="1" applyProtection="1">
      <alignment horizontal="right"/>
    </xf>
    <xf numFmtId="37" fontId="1" fillId="0" borderId="6" xfId="0" applyFont="1" applyBorder="1" applyProtection="1"/>
    <xf numFmtId="37" fontId="1" fillId="0" borderId="2" xfId="0" applyFont="1" applyBorder="1" applyAlignment="1" applyProtection="1">
      <alignment horizontal="center"/>
    </xf>
    <xf numFmtId="37" fontId="1" fillId="0" borderId="215" xfId="0" applyFont="1" applyBorder="1" applyProtection="1"/>
    <xf numFmtId="37" fontId="1" fillId="0" borderId="214" xfId="0" applyFont="1" applyBorder="1" applyProtection="1"/>
    <xf numFmtId="37" fontId="1" fillId="0" borderId="282" xfId="0" applyFont="1" applyBorder="1" applyProtection="1"/>
    <xf numFmtId="37" fontId="1" fillId="0" borderId="214" xfId="0" quotePrefix="1" applyFont="1" applyBorder="1" applyAlignment="1" applyProtection="1">
      <alignment horizontal="left"/>
    </xf>
    <xf numFmtId="37" fontId="1" fillId="0" borderId="6" xfId="0" applyFont="1" applyBorder="1" applyAlignment="1" applyProtection="1">
      <alignment horizontal="center"/>
    </xf>
    <xf numFmtId="37" fontId="1" fillId="3" borderId="211" xfId="0" applyFont="1" applyFill="1" applyBorder="1" applyProtection="1"/>
    <xf numFmtId="178" fontId="1" fillId="3" borderId="249" xfId="0" applyNumberFormat="1" applyFont="1" applyFill="1" applyBorder="1" applyProtection="1"/>
    <xf numFmtId="178" fontId="1" fillId="3" borderId="283" xfId="0" applyNumberFormat="1" applyFont="1" applyFill="1" applyBorder="1" applyProtection="1"/>
    <xf numFmtId="37" fontId="1" fillId="0" borderId="215" xfId="0" quotePrefix="1" applyFont="1" applyBorder="1" applyAlignment="1" applyProtection="1">
      <alignment horizontal="left"/>
    </xf>
    <xf numFmtId="37" fontId="1" fillId="0" borderId="282" xfId="0" quotePrefix="1" applyFont="1" applyBorder="1" applyAlignment="1" applyProtection="1">
      <alignment horizontal="left"/>
    </xf>
    <xf numFmtId="37" fontId="1" fillId="0" borderId="3" xfId="0" applyFont="1" applyBorder="1" applyProtection="1"/>
    <xf numFmtId="37" fontId="1" fillId="0" borderId="5" xfId="0" applyFont="1" applyBorder="1" applyProtection="1"/>
    <xf numFmtId="37" fontId="1" fillId="0" borderId="32" xfId="0" quotePrefix="1" applyFont="1" applyBorder="1" applyAlignment="1" applyProtection="1">
      <alignment horizontal="left"/>
    </xf>
    <xf numFmtId="37" fontId="1" fillId="3" borderId="6" xfId="0" quotePrefix="1" applyFont="1" applyFill="1" applyBorder="1" applyAlignment="1" applyProtection="1">
      <alignment horizontal="left"/>
    </xf>
    <xf numFmtId="37" fontId="1" fillId="3" borderId="32" xfId="0" applyFont="1" applyFill="1" applyBorder="1" applyProtection="1"/>
    <xf numFmtId="177" fontId="1" fillId="3" borderId="95" xfId="0" applyNumberFormat="1" applyFont="1" applyFill="1" applyBorder="1" applyProtection="1"/>
    <xf numFmtId="177" fontId="1" fillId="3" borderId="32" xfId="0" applyNumberFormat="1" applyFont="1" applyFill="1" applyBorder="1" applyProtection="1"/>
    <xf numFmtId="37" fontId="1" fillId="0" borderId="32" xfId="0" applyFont="1" applyBorder="1" applyProtection="1"/>
    <xf numFmtId="37" fontId="5" fillId="0" borderId="2" xfId="0" applyFont="1" applyFill="1" applyBorder="1" applyAlignment="1" applyProtection="1">
      <alignment horizontal="center" vertical="center"/>
    </xf>
    <xf numFmtId="37" fontId="5" fillId="0" borderId="2" xfId="0" applyFont="1" applyFill="1" applyBorder="1" applyAlignment="1" applyProtection="1">
      <alignment horizontal="center"/>
    </xf>
    <xf numFmtId="37" fontId="5" fillId="0" borderId="6" xfId="0" applyFont="1" applyFill="1" applyBorder="1" applyAlignment="1" applyProtection="1">
      <alignment horizontal="center"/>
    </xf>
    <xf numFmtId="37" fontId="5" fillId="0" borderId="77" xfId="0" applyFont="1" applyFill="1" applyBorder="1" applyProtection="1"/>
    <xf numFmtId="37" fontId="5" fillId="0" borderId="59" xfId="0" applyFont="1" applyFill="1" applyBorder="1" applyProtection="1"/>
    <xf numFmtId="37" fontId="5" fillId="0" borderId="50" xfId="0" applyFont="1" applyFill="1" applyBorder="1" applyProtection="1"/>
    <xf numFmtId="37" fontId="5" fillId="0" borderId="41" xfId="0" applyFont="1" applyFill="1" applyBorder="1"/>
    <xf numFmtId="37" fontId="5" fillId="0" borderId="40" xfId="0" applyFont="1" applyFill="1" applyBorder="1"/>
    <xf numFmtId="176" fontId="5" fillId="0" borderId="38" xfId="0" applyNumberFormat="1" applyFont="1" applyFill="1" applyBorder="1"/>
    <xf numFmtId="37" fontId="5" fillId="0" borderId="39" xfId="0" applyFont="1" applyFill="1" applyBorder="1"/>
    <xf numFmtId="37" fontId="5" fillId="0" borderId="34" xfId="0" applyFont="1" applyFill="1" applyBorder="1" applyProtection="1">
      <protection locked="0"/>
    </xf>
    <xf numFmtId="182" fontId="5" fillId="0" borderId="33" xfId="0" applyNumberFormat="1" applyFont="1" applyFill="1" applyBorder="1" applyProtection="1">
      <protection locked="0"/>
    </xf>
    <xf numFmtId="179" fontId="5" fillId="0" borderId="32" xfId="0" applyNumberFormat="1" applyFont="1" applyFill="1" applyBorder="1" applyProtection="1">
      <protection locked="0"/>
    </xf>
    <xf numFmtId="37" fontId="5" fillId="0" borderId="0" xfId="0" applyFont="1" applyFill="1" applyBorder="1" applyAlignment="1" applyProtection="1">
      <alignment horizontal="right"/>
    </xf>
    <xf numFmtId="0" fontId="5" fillId="0" borderId="82" xfId="2" applyFont="1" applyFill="1" applyBorder="1" applyAlignment="1" applyProtection="1">
      <alignment horizontal="center" wrapText="1"/>
    </xf>
    <xf numFmtId="178" fontId="13" fillId="0" borderId="293" xfId="0" applyNumberFormat="1" applyFont="1" applyFill="1" applyBorder="1" applyProtection="1"/>
    <xf numFmtId="37" fontId="0" fillId="0" borderId="294" xfId="0" applyBorder="1" applyProtection="1"/>
    <xf numFmtId="178" fontId="13" fillId="0" borderId="295" xfId="0" applyNumberFormat="1" applyFont="1" applyFill="1" applyBorder="1" applyProtection="1"/>
    <xf numFmtId="178" fontId="13" fillId="0" borderId="296" xfId="0" applyNumberFormat="1" applyFont="1" applyFill="1" applyBorder="1" applyProtection="1"/>
    <xf numFmtId="178" fontId="13" fillId="0" borderId="167" xfId="0" applyNumberFormat="1" applyFont="1" applyFill="1" applyBorder="1" applyProtection="1"/>
    <xf numFmtId="178" fontId="13" fillId="0" borderId="297" xfId="0" applyNumberFormat="1" applyFont="1" applyFill="1" applyBorder="1" applyProtection="1"/>
    <xf numFmtId="37" fontId="13" fillId="0" borderId="292" xfId="6" applyNumberFormat="1" applyFont="1" applyFill="1" applyBorder="1" applyProtection="1"/>
    <xf numFmtId="178" fontId="13" fillId="0" borderId="84" xfId="0" applyNumberFormat="1" applyFont="1" applyBorder="1" applyProtection="1"/>
    <xf numFmtId="177" fontId="13" fillId="0" borderId="298" xfId="0" applyNumberFormat="1" applyFont="1" applyBorder="1" applyProtection="1"/>
    <xf numFmtId="37" fontId="13" fillId="0" borderId="215" xfId="0" quotePrefix="1" applyFont="1" applyFill="1" applyBorder="1" applyAlignment="1" applyProtection="1">
      <alignment horizontal="left"/>
    </xf>
    <xf numFmtId="178" fontId="13" fillId="0" borderId="299" xfId="0" applyNumberFormat="1" applyFont="1" applyFill="1" applyBorder="1" applyProtection="1"/>
    <xf numFmtId="178" fontId="13" fillId="0" borderId="62" xfId="0" applyNumberFormat="1" applyFont="1" applyFill="1" applyBorder="1" applyProtection="1"/>
    <xf numFmtId="178" fontId="13" fillId="0" borderId="126" xfId="0" applyNumberFormat="1" applyFont="1" applyFill="1" applyBorder="1" applyProtection="1"/>
    <xf numFmtId="178" fontId="13" fillId="0" borderId="300" xfId="0" applyNumberFormat="1" applyFont="1" applyFill="1" applyBorder="1" applyProtection="1"/>
    <xf numFmtId="178" fontId="1" fillId="0" borderId="209" xfId="0" applyNumberFormat="1" applyFont="1" applyFill="1" applyBorder="1" applyProtection="1"/>
    <xf numFmtId="177" fontId="1" fillId="0" borderId="1" xfId="0" applyNumberFormat="1" applyFont="1" applyFill="1" applyBorder="1" applyProtection="1"/>
    <xf numFmtId="37" fontId="1" fillId="0" borderId="0" xfId="0" quotePrefix="1" applyFont="1" applyAlignment="1" applyProtection="1">
      <alignment horizontal="left"/>
    </xf>
    <xf numFmtId="178" fontId="13" fillId="0" borderId="152" xfId="0" applyNumberFormat="1" applyFont="1" applyFill="1" applyBorder="1" applyProtection="1"/>
    <xf numFmtId="37" fontId="5" fillId="0" borderId="3" xfId="0" quotePrefix="1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/>
    <xf numFmtId="37" fontId="5" fillId="0" borderId="5" xfId="0" applyFont="1" applyFill="1" applyBorder="1" applyAlignment="1" applyProtection="1"/>
    <xf numFmtId="37" fontId="5" fillId="0" borderId="3" xfId="0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>
      <alignment horizontal="center"/>
    </xf>
    <xf numFmtId="37" fontId="5" fillId="0" borderId="5" xfId="0" applyFont="1" applyFill="1" applyBorder="1" applyAlignment="1" applyProtection="1">
      <alignment horizontal="center"/>
    </xf>
    <xf numFmtId="37" fontId="5" fillId="0" borderId="17" xfId="0" applyFont="1" applyFill="1" applyBorder="1" applyAlignment="1" applyProtection="1"/>
    <xf numFmtId="37" fontId="5" fillId="0" borderId="18" xfId="0" applyFont="1" applyFill="1" applyBorder="1" applyAlignment="1" applyProtection="1"/>
    <xf numFmtId="37" fontId="5" fillId="0" borderId="37" xfId="0" applyFont="1" applyFill="1" applyBorder="1" applyAlignment="1" applyProtection="1">
      <alignment horizontal="left"/>
    </xf>
    <xf numFmtId="37" fontId="5" fillId="0" borderId="288" xfId="0" applyFont="1" applyFill="1" applyBorder="1" applyAlignment="1" applyProtection="1">
      <alignment horizontal="left"/>
    </xf>
    <xf numFmtId="0" fontId="5" fillId="0" borderId="87" xfId="2" applyFont="1" applyFill="1" applyBorder="1" applyAlignment="1" applyProtection="1">
      <alignment horizontal="center" vertical="center"/>
    </xf>
    <xf numFmtId="0" fontId="5" fillId="0" borderId="86" xfId="2" applyFont="1" applyFill="1" applyBorder="1" applyAlignment="1" applyProtection="1">
      <alignment horizontal="center" vertical="center"/>
    </xf>
    <xf numFmtId="0" fontId="5" fillId="0" borderId="84" xfId="2" applyFont="1" applyFill="1" applyBorder="1" applyAlignment="1" applyProtection="1">
      <alignment horizontal="center" vertical="center"/>
    </xf>
    <xf numFmtId="0" fontId="5" fillId="0" borderId="83" xfId="2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left"/>
    </xf>
    <xf numFmtId="37" fontId="5" fillId="0" borderId="242" xfId="0" applyFont="1" applyFill="1" applyBorder="1" applyAlignment="1" applyProtection="1">
      <alignment horizontal="left"/>
    </xf>
    <xf numFmtId="37" fontId="5" fillId="0" borderId="55" xfId="0" applyFont="1" applyFill="1" applyBorder="1" applyAlignment="1" applyProtection="1">
      <alignment horizontal="left"/>
    </xf>
    <xf numFmtId="37" fontId="5" fillId="0" borderId="290" xfId="0" applyFont="1" applyFill="1" applyBorder="1" applyAlignment="1" applyProtection="1">
      <alignment horizontal="left"/>
    </xf>
    <xf numFmtId="37" fontId="5" fillId="0" borderId="45" xfId="0" applyFont="1" applyFill="1" applyBorder="1" applyAlignment="1" applyProtection="1">
      <alignment horizontal="left"/>
    </xf>
    <xf numFmtId="37" fontId="5" fillId="0" borderId="289" xfId="0" applyFont="1" applyFill="1" applyBorder="1" applyAlignment="1" applyProtection="1">
      <alignment horizontal="left"/>
    </xf>
    <xf numFmtId="0" fontId="5" fillId="0" borderId="93" xfId="2" applyFont="1" applyFill="1" applyBorder="1" applyAlignment="1" applyProtection="1">
      <alignment horizontal="center" vertical="center"/>
    </xf>
    <xf numFmtId="0" fontId="5" fillId="0" borderId="167" xfId="2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left"/>
    </xf>
    <xf numFmtId="0" fontId="5" fillId="0" borderId="32" xfId="2" applyFont="1" applyFill="1" applyBorder="1" applyAlignment="1" applyProtection="1">
      <alignment horizontal="left"/>
    </xf>
    <xf numFmtId="0" fontId="5" fillId="0" borderId="97" xfId="2" applyFont="1" applyFill="1" applyBorder="1" applyAlignment="1" applyProtection="1">
      <alignment horizontal="center"/>
    </xf>
    <xf numFmtId="0" fontId="5" fillId="0" borderId="96" xfId="2" applyFont="1" applyFill="1" applyBorder="1" applyAlignment="1" applyProtection="1">
      <alignment horizontal="center"/>
    </xf>
    <xf numFmtId="0" fontId="5" fillId="0" borderId="97" xfId="4" applyFont="1" applyFill="1" applyBorder="1" applyAlignment="1" applyProtection="1">
      <alignment horizontal="left"/>
    </xf>
    <xf numFmtId="0" fontId="5" fillId="0" borderId="96" xfId="4" applyFont="1" applyFill="1" applyBorder="1" applyAlignment="1" applyProtection="1">
      <alignment horizontal="left"/>
    </xf>
    <xf numFmtId="0" fontId="5" fillId="0" borderId="6" xfId="5" quotePrefix="1" applyFont="1" applyFill="1" applyBorder="1" applyAlignment="1" applyProtection="1">
      <alignment horizontal="center"/>
    </xf>
    <xf numFmtId="0" fontId="5" fillId="0" borderId="32" xfId="5" applyFont="1" applyFill="1" applyBorder="1" applyAlignment="1" applyProtection="1">
      <alignment horizontal="center"/>
    </xf>
    <xf numFmtId="0" fontId="5" fillId="0" borderId="97" xfId="5" applyFont="1" applyFill="1" applyBorder="1" applyAlignment="1" applyProtection="1">
      <alignment horizontal="left"/>
    </xf>
    <xf numFmtId="0" fontId="5" fillId="0" borderId="96" xfId="5" applyFont="1" applyFill="1" applyBorder="1" applyAlignment="1" applyProtection="1">
      <alignment horizontal="left"/>
    </xf>
    <xf numFmtId="37" fontId="8" fillId="0" borderId="6" xfId="0" quotePrefix="1" applyFont="1" applyFill="1" applyBorder="1" applyAlignment="1" applyProtection="1">
      <alignment horizontal="center"/>
    </xf>
    <xf numFmtId="37" fontId="8" fillId="0" borderId="32" xfId="0" quotePrefix="1" applyFont="1" applyFill="1" applyBorder="1" applyAlignment="1" applyProtection="1">
      <alignment horizontal="center"/>
    </xf>
    <xf numFmtId="0" fontId="5" fillId="0" borderId="291" xfId="2" applyFont="1" applyFill="1" applyBorder="1" applyAlignment="1" applyProtection="1">
      <alignment horizontal="center" vertical="center"/>
    </xf>
    <xf numFmtId="0" fontId="5" fillId="0" borderId="292" xfId="2" applyFont="1" applyFill="1" applyBorder="1" applyAlignment="1" applyProtection="1">
      <alignment horizontal="center" vertical="center"/>
    </xf>
    <xf numFmtId="37" fontId="8" fillId="0" borderId="97" xfId="0" applyFont="1" applyFill="1" applyBorder="1" applyAlignment="1" applyProtection="1">
      <alignment horizontal="left"/>
    </xf>
    <xf numFmtId="37" fontId="8" fillId="0" borderId="96" xfId="0" applyFont="1" applyFill="1" applyBorder="1" applyAlignment="1" applyProtection="1">
      <alignment horizontal="left"/>
    </xf>
    <xf numFmtId="37" fontId="0" fillId="0" borderId="87" xfId="0" applyFont="1" applyFill="1" applyBorder="1" applyAlignment="1" applyProtection="1">
      <alignment horizontal="center" vertical="center"/>
    </xf>
    <xf numFmtId="37" fontId="0" fillId="0" borderId="93" xfId="0" applyFont="1" applyFill="1" applyBorder="1" applyAlignment="1" applyProtection="1">
      <alignment horizontal="center" vertical="center"/>
    </xf>
    <xf numFmtId="37" fontId="0" fillId="0" borderId="86" xfId="0" applyFont="1" applyFill="1" applyBorder="1" applyAlignment="1" applyProtection="1">
      <alignment horizontal="center" vertical="center"/>
    </xf>
    <xf numFmtId="37" fontId="0" fillId="0" borderId="179" xfId="0" applyFont="1" applyFill="1" applyBorder="1" applyAlignment="1" applyProtection="1">
      <alignment horizontal="center" vertical="center"/>
    </xf>
    <xf numFmtId="37" fontId="0" fillId="0" borderId="4" xfId="0" applyFont="1" applyFill="1" applyBorder="1" applyAlignment="1" applyProtection="1">
      <alignment horizontal="center" vertical="center"/>
    </xf>
    <xf numFmtId="37" fontId="0" fillId="0" borderId="191" xfId="0" applyFont="1" applyFill="1" applyBorder="1" applyAlignment="1" applyProtection="1">
      <alignment horizontal="center" vertical="center"/>
    </xf>
    <xf numFmtId="37" fontId="0" fillId="0" borderId="192" xfId="0" applyFont="1" applyFill="1" applyBorder="1" applyAlignment="1" applyProtection="1">
      <alignment horizontal="center" vertical="center"/>
    </xf>
    <xf numFmtId="37" fontId="0" fillId="0" borderId="168" xfId="0" applyFont="1" applyFill="1" applyBorder="1" applyAlignment="1" applyProtection="1">
      <alignment horizontal="center" vertical="center"/>
    </xf>
    <xf numFmtId="37" fontId="0" fillId="0" borderId="118" xfId="0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 applyProtection="1">
      <alignment horizontal="center" vertical="center"/>
    </xf>
    <xf numFmtId="37" fontId="0" fillId="0" borderId="92" xfId="0" applyFont="1" applyFill="1" applyBorder="1" applyAlignment="1" applyProtection="1">
      <alignment horizontal="center"/>
    </xf>
    <xf numFmtId="37" fontId="1" fillId="0" borderId="92" xfId="0" applyFont="1" applyFill="1" applyBorder="1" applyAlignment="1" applyProtection="1">
      <alignment horizontal="center"/>
    </xf>
    <xf numFmtId="37" fontId="2" fillId="0" borderId="97" xfId="0" applyFont="1" applyFill="1" applyBorder="1" applyAlignment="1" applyProtection="1">
      <alignment horizontal="left"/>
    </xf>
    <xf numFmtId="37" fontId="2" fillId="0" borderId="96" xfId="0" applyFont="1" applyFill="1" applyBorder="1" applyAlignment="1" applyProtection="1">
      <alignment horizontal="left"/>
    </xf>
    <xf numFmtId="37" fontId="1" fillId="0" borderId="4" xfId="0" applyFont="1" applyFill="1" applyBorder="1" applyAlignment="1" applyProtection="1">
      <alignment horizontal="center"/>
    </xf>
    <xf numFmtId="37" fontId="1" fillId="0" borderId="5" xfId="0" applyFont="1" applyFill="1" applyBorder="1" applyAlignment="1" applyProtection="1">
      <alignment horizontal="center"/>
    </xf>
    <xf numFmtId="37" fontId="13" fillId="0" borderId="189" xfId="0" applyFont="1" applyFill="1" applyBorder="1" applyAlignment="1" applyProtection="1">
      <alignment horizontal="left"/>
    </xf>
    <xf numFmtId="37" fontId="13" fillId="0" borderId="144" xfId="0" applyFont="1" applyFill="1" applyBorder="1" applyAlignment="1" applyProtection="1">
      <alignment horizontal="left"/>
    </xf>
    <xf numFmtId="37" fontId="2" fillId="0" borderId="6" xfId="0" applyFont="1" applyFill="1" applyBorder="1" applyAlignment="1" applyProtection="1">
      <alignment horizontal="left"/>
    </xf>
    <xf numFmtId="37" fontId="2" fillId="0" borderId="32" xfId="0" applyFont="1" applyFill="1" applyBorder="1" applyAlignment="1" applyProtection="1">
      <alignment horizontal="left"/>
    </xf>
    <xf numFmtId="37" fontId="13" fillId="0" borderId="172" xfId="0" applyFont="1" applyFill="1" applyBorder="1" applyAlignment="1" applyProtection="1">
      <alignment horizontal="left"/>
    </xf>
    <xf numFmtId="37" fontId="13" fillId="0" borderId="171" xfId="0" applyFont="1" applyFill="1" applyBorder="1" applyAlignment="1" applyProtection="1">
      <alignment horizontal="left"/>
    </xf>
    <xf numFmtId="37" fontId="5" fillId="0" borderId="219" xfId="0" applyFont="1" applyFill="1" applyBorder="1" applyAlignment="1" applyProtection="1">
      <alignment horizontal="center" vertical="center"/>
    </xf>
    <xf numFmtId="37" fontId="1" fillId="0" borderId="215" xfId="0" applyFont="1" applyFill="1" applyBorder="1" applyAlignment="1" applyProtection="1">
      <alignment horizontal="center" vertical="center"/>
    </xf>
    <xf numFmtId="37" fontId="5" fillId="0" borderId="226" xfId="0" applyFont="1" applyFill="1" applyBorder="1" applyAlignment="1" applyProtection="1">
      <alignment horizontal="center" vertical="center"/>
    </xf>
    <xf numFmtId="37" fontId="1" fillId="0" borderId="5" xfId="0" applyFont="1" applyFill="1" applyBorder="1" applyAlignment="1" applyProtection="1">
      <alignment horizontal="center" vertical="center"/>
    </xf>
    <xf numFmtId="37" fontId="5" fillId="0" borderId="2" xfId="0" applyFont="1" applyFill="1" applyBorder="1" applyAlignment="1" applyProtection="1">
      <alignment horizontal="center"/>
    </xf>
    <xf numFmtId="37" fontId="5" fillId="0" borderId="155" xfId="0" applyFont="1" applyFill="1" applyBorder="1" applyAlignment="1" applyProtection="1">
      <alignment horizontal="center"/>
    </xf>
    <xf numFmtId="37" fontId="5" fillId="0" borderId="156" xfId="0" quotePrefix="1" applyFont="1" applyFill="1" applyBorder="1" applyAlignment="1" applyProtection="1">
      <alignment horizontal="center" vertical="center"/>
    </xf>
    <xf numFmtId="37" fontId="5" fillId="0" borderId="118" xfId="0" applyFont="1" applyFill="1" applyBorder="1" applyAlignment="1" applyProtection="1">
      <alignment horizontal="center" vertical="center"/>
    </xf>
    <xf numFmtId="37" fontId="5" fillId="0" borderId="3" xfId="0" applyFont="1" applyFill="1" applyBorder="1" applyAlignment="1" applyProtection="1">
      <alignment horizontal="center" vertical="center"/>
    </xf>
    <xf numFmtId="37" fontId="5" fillId="0" borderId="5" xfId="0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center"/>
    </xf>
    <xf numFmtId="37" fontId="5" fillId="0" borderId="32" xfId="0" applyFont="1" applyFill="1" applyBorder="1" applyAlignment="1" applyProtection="1">
      <alignment horizontal="center"/>
    </xf>
    <xf numFmtId="37" fontId="6" fillId="0" borderId="214" xfId="0" applyFont="1" applyFill="1" applyBorder="1" applyAlignment="1" applyProtection="1">
      <alignment wrapText="1"/>
    </xf>
    <xf numFmtId="37" fontId="6" fillId="0" borderId="202" xfId="0" applyFont="1" applyFill="1" applyBorder="1" applyAlignment="1" applyProtection="1">
      <alignment wrapText="1"/>
    </xf>
    <xf numFmtId="37" fontId="5" fillId="0" borderId="208" xfId="0" applyFont="1" applyFill="1" applyBorder="1" applyAlignment="1" applyProtection="1">
      <alignment horizontal="center" vertical="center"/>
    </xf>
    <xf numFmtId="37" fontId="5" fillId="0" borderId="228" xfId="0" quotePrefix="1" applyFont="1" applyFill="1" applyBorder="1" applyAlignment="1" applyProtection="1">
      <alignment horizontal="center" vertical="center"/>
    </xf>
    <xf numFmtId="37" fontId="5" fillId="0" borderId="228" xfId="0" applyFont="1" applyFill="1" applyBorder="1" applyAlignment="1" applyProtection="1">
      <alignment horizontal="center" vertical="center"/>
    </xf>
    <xf numFmtId="37" fontId="1" fillId="0" borderId="202" xfId="0" applyFont="1" applyFill="1" applyBorder="1" applyAlignment="1" applyProtection="1">
      <alignment horizontal="center" vertical="center"/>
    </xf>
    <xf numFmtId="37" fontId="5" fillId="0" borderId="155" xfId="0" quotePrefix="1" applyFont="1" applyFill="1" applyBorder="1" applyAlignment="1" applyProtection="1">
      <alignment horizontal="center" vertical="center"/>
    </xf>
    <xf numFmtId="37" fontId="1" fillId="0" borderId="155" xfId="0" applyFont="1" applyFill="1" applyBorder="1" applyAlignment="1" applyProtection="1">
      <alignment horizontal="center" vertical="center"/>
    </xf>
    <xf numFmtId="37" fontId="1" fillId="0" borderId="32" xfId="0" applyFont="1" applyFill="1" applyBorder="1" applyAlignment="1" applyProtection="1">
      <alignment horizontal="center" vertical="center"/>
    </xf>
    <xf numFmtId="37" fontId="5" fillId="0" borderId="220" xfId="0" applyFont="1" applyFill="1" applyBorder="1" applyAlignment="1" applyProtection="1">
      <alignment horizontal="center" vertical="center"/>
    </xf>
    <xf numFmtId="37" fontId="1" fillId="0" borderId="105" xfId="0" applyFont="1" applyFill="1" applyBorder="1" applyAlignment="1" applyProtection="1">
      <alignment horizontal="center" vertical="center"/>
    </xf>
    <xf numFmtId="37" fontId="5" fillId="0" borderId="227" xfId="0" applyFont="1" applyFill="1" applyBorder="1" applyAlignment="1" applyProtection="1">
      <alignment horizontal="center" vertical="center"/>
    </xf>
    <xf numFmtId="37" fontId="5" fillId="0" borderId="2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  <xf numFmtId="37" fontId="5" fillId="0" borderId="155" xfId="0" applyFont="1" applyFill="1" applyBorder="1" applyAlignment="1" applyProtection="1">
      <alignment horizontal="center" vertical="center"/>
    </xf>
    <xf numFmtId="37" fontId="1" fillId="0" borderId="2" xfId="0" applyFont="1" applyFill="1" applyBorder="1" applyAlignment="1" applyProtection="1">
      <alignment horizontal="center" vertical="center"/>
    </xf>
    <xf numFmtId="37" fontId="1" fillId="0" borderId="3" xfId="0" applyFont="1" applyFill="1" applyBorder="1" applyAlignment="1" applyProtection="1">
      <alignment horizontal="center" vertical="center"/>
    </xf>
    <xf numFmtId="0" fontId="13" fillId="0" borderId="87" xfId="2" applyFont="1" applyFill="1" applyBorder="1" applyAlignment="1" applyProtection="1">
      <alignment horizontal="center" vertical="center"/>
    </xf>
    <xf numFmtId="0" fontId="13" fillId="0" borderId="86" xfId="2" applyFont="1" applyFill="1" applyBorder="1" applyAlignment="1" applyProtection="1">
      <alignment horizontal="center" vertical="center"/>
    </xf>
    <xf numFmtId="0" fontId="13" fillId="0" borderId="84" xfId="2" applyFont="1" applyFill="1" applyBorder="1" applyAlignment="1" applyProtection="1">
      <alignment horizontal="center" vertical="center"/>
    </xf>
    <xf numFmtId="0" fontId="13" fillId="0" borderId="83" xfId="2" applyFont="1" applyFill="1" applyBorder="1" applyAlignment="1" applyProtection="1">
      <alignment horizontal="center" vertical="center"/>
    </xf>
    <xf numFmtId="0" fontId="13" fillId="0" borderId="93" xfId="2" applyFont="1" applyFill="1" applyBorder="1" applyAlignment="1" applyProtection="1">
      <alignment horizontal="center" vertical="center"/>
    </xf>
    <xf numFmtId="0" fontId="13" fillId="0" borderId="167" xfId="2" applyFont="1" applyFill="1" applyBorder="1" applyAlignment="1" applyProtection="1">
      <alignment horizontal="center" vertical="center"/>
    </xf>
  </cellXfs>
  <cellStyles count="8">
    <cellStyle name="桁区切り" xfId="7" builtinId="6"/>
    <cellStyle name="標準" xfId="0" builtinId="0"/>
    <cellStyle name="標準_hyou03" xfId="2"/>
    <cellStyle name="標準_hyou04" xfId="3"/>
    <cellStyle name="標準_hyou05" xfId="4"/>
    <cellStyle name="標準_hyou06" xfId="5"/>
    <cellStyle name="標準_水道損益" xfId="6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30"/>
  <sheetViews>
    <sheetView showGridLines="0" showZeros="0" zoomScaleNormal="100" zoomScaleSheetLayoutView="110" workbookViewId="0">
      <pane xSplit="3" ySplit="5" topLeftCell="D6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10.69921875" defaultRowHeight="17.25" x14ac:dyDescent="0.2"/>
  <cols>
    <col min="1" max="1" width="0.3984375" style="4" customWidth="1"/>
    <col min="2" max="2" width="1.69921875" style="4" customWidth="1"/>
    <col min="3" max="3" width="13.5" style="4" customWidth="1"/>
    <col min="4" max="14" width="5.19921875" style="4" customWidth="1"/>
    <col min="15" max="15" width="1.5" style="4" customWidth="1"/>
    <col min="16" max="16384" width="10.69921875" style="4"/>
  </cols>
  <sheetData>
    <row r="1" spans="2:15" ht="15" customHeight="1" x14ac:dyDescent="0.2">
      <c r="B1" s="1" t="s">
        <v>29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3"/>
    </row>
    <row r="2" spans="2:15" ht="15" customHeight="1" thickBot="1" x14ac:dyDescent="0.25">
      <c r="B2" s="5"/>
      <c r="C2" s="5"/>
      <c r="D2" s="5"/>
      <c r="E2" s="5"/>
      <c r="F2" s="5"/>
      <c r="G2" s="5"/>
      <c r="H2" s="5"/>
      <c r="I2" s="6"/>
      <c r="J2" s="5"/>
      <c r="K2" s="5"/>
      <c r="L2" s="7" t="s">
        <v>0</v>
      </c>
      <c r="M2" s="7"/>
      <c r="N2" s="5"/>
      <c r="O2" s="8"/>
    </row>
    <row r="3" spans="2:15" ht="15" customHeight="1" x14ac:dyDescent="0.2">
      <c r="B3" s="9"/>
      <c r="C3" s="2" t="s">
        <v>1</v>
      </c>
      <c r="D3" s="9"/>
      <c r="E3" s="2"/>
      <c r="F3" s="2"/>
      <c r="G3" s="2"/>
      <c r="H3" s="9"/>
      <c r="I3" s="2"/>
      <c r="J3" s="2"/>
      <c r="K3" s="2"/>
      <c r="L3" s="9"/>
      <c r="M3" s="2"/>
      <c r="N3" s="2"/>
      <c r="O3" s="10"/>
    </row>
    <row r="4" spans="2:15" ht="15" customHeight="1" x14ac:dyDescent="0.2">
      <c r="B4" s="9"/>
      <c r="C4" s="2"/>
      <c r="D4" s="855" t="s">
        <v>207</v>
      </c>
      <c r="E4" s="856"/>
      <c r="F4" s="856"/>
      <c r="G4" s="857"/>
      <c r="H4" s="855" t="s">
        <v>214</v>
      </c>
      <c r="I4" s="856"/>
      <c r="J4" s="856"/>
      <c r="K4" s="857"/>
      <c r="L4" s="858" t="s">
        <v>2</v>
      </c>
      <c r="M4" s="859"/>
      <c r="N4" s="860"/>
      <c r="O4" s="10"/>
    </row>
    <row r="5" spans="2:15" ht="15" customHeight="1" thickBot="1" x14ac:dyDescent="0.25">
      <c r="B5" s="11" t="s">
        <v>3</v>
      </c>
      <c r="C5" s="5"/>
      <c r="D5" s="824" t="s">
        <v>4</v>
      </c>
      <c r="E5" s="12" t="s">
        <v>5</v>
      </c>
      <c r="F5" s="12" t="s">
        <v>6</v>
      </c>
      <c r="G5" s="12" t="s">
        <v>7</v>
      </c>
      <c r="H5" s="824" t="s">
        <v>4</v>
      </c>
      <c r="I5" s="12" t="s">
        <v>5</v>
      </c>
      <c r="J5" s="12" t="s">
        <v>6</v>
      </c>
      <c r="K5" s="12" t="s">
        <v>7</v>
      </c>
      <c r="L5" s="824" t="s">
        <v>4</v>
      </c>
      <c r="M5" s="12" t="s">
        <v>5</v>
      </c>
      <c r="N5" s="12" t="s">
        <v>6</v>
      </c>
      <c r="O5" s="10"/>
    </row>
    <row r="6" spans="2:15" ht="15" customHeight="1" x14ac:dyDescent="0.2">
      <c r="B6" s="13" t="s">
        <v>8</v>
      </c>
      <c r="C6" s="14"/>
      <c r="D6" s="13">
        <v>29</v>
      </c>
      <c r="E6" s="15"/>
      <c r="F6" s="15">
        <f>SUM(D6:E6)</f>
        <v>29</v>
      </c>
      <c r="G6" s="16">
        <f>ROUND(F6/$F$27*100,1)</f>
        <v>22.8</v>
      </c>
      <c r="H6" s="13">
        <v>29</v>
      </c>
      <c r="I6" s="15"/>
      <c r="J6" s="15">
        <f>SUM(H6:I6)</f>
        <v>29</v>
      </c>
      <c r="K6" s="16">
        <f>ROUND(J6/$J$27*100,1)</f>
        <v>23.2</v>
      </c>
      <c r="L6" s="737">
        <f>H6-D6</f>
        <v>0</v>
      </c>
      <c r="M6" s="738">
        <f>I6-E6</f>
        <v>0</v>
      </c>
      <c r="N6" s="739">
        <f>J6-F6</f>
        <v>0</v>
      </c>
      <c r="O6" s="10"/>
    </row>
    <row r="7" spans="2:15" ht="15" customHeight="1" x14ac:dyDescent="0.2">
      <c r="B7" s="13" t="s">
        <v>9</v>
      </c>
      <c r="C7" s="14"/>
      <c r="D7" s="13"/>
      <c r="E7" s="15">
        <v>2</v>
      </c>
      <c r="F7" s="15">
        <f t="shared" ref="F7:F8" si="0">SUM(D7:E7)</f>
        <v>2</v>
      </c>
      <c r="G7" s="17">
        <f t="shared" ref="G7:G26" si="1">ROUND(F7/$F$27*100,1)</f>
        <v>1.6</v>
      </c>
      <c r="H7" s="13"/>
      <c r="I7" s="15">
        <v>2</v>
      </c>
      <c r="J7" s="15">
        <f t="shared" ref="J7:J26" si="2">SUM(H7:I7)</f>
        <v>2</v>
      </c>
      <c r="K7" s="17">
        <f t="shared" ref="K7:K25" si="3">ROUND(J7/$J$27*100,1)</f>
        <v>1.6</v>
      </c>
      <c r="L7" s="740">
        <f t="shared" ref="L7:N26" si="4">H7-D7</f>
        <v>0</v>
      </c>
      <c r="M7" s="715">
        <f t="shared" si="4"/>
        <v>0</v>
      </c>
      <c r="N7" s="741">
        <f t="shared" si="4"/>
        <v>0</v>
      </c>
      <c r="O7" s="10"/>
    </row>
    <row r="8" spans="2:15" ht="15" customHeight="1" x14ac:dyDescent="0.2">
      <c r="B8" s="13" t="s">
        <v>10</v>
      </c>
      <c r="C8" s="14"/>
      <c r="D8" s="13">
        <v>3</v>
      </c>
      <c r="E8" s="15"/>
      <c r="F8" s="15">
        <f t="shared" si="0"/>
        <v>3</v>
      </c>
      <c r="G8" s="17">
        <f t="shared" si="1"/>
        <v>2.4</v>
      </c>
      <c r="H8" s="13">
        <v>3</v>
      </c>
      <c r="I8" s="15"/>
      <c r="J8" s="15">
        <f t="shared" si="2"/>
        <v>3</v>
      </c>
      <c r="K8" s="17">
        <f t="shared" si="3"/>
        <v>2.4</v>
      </c>
      <c r="L8" s="740">
        <f t="shared" si="4"/>
        <v>0</v>
      </c>
      <c r="M8" s="715">
        <f t="shared" si="4"/>
        <v>0</v>
      </c>
      <c r="N8" s="741">
        <f t="shared" si="4"/>
        <v>0</v>
      </c>
      <c r="O8" s="10"/>
    </row>
    <row r="9" spans="2:15" ht="15" customHeight="1" x14ac:dyDescent="0.2">
      <c r="B9" s="13" t="s">
        <v>11</v>
      </c>
      <c r="C9" s="14"/>
      <c r="D9" s="13"/>
      <c r="E9" s="15">
        <v>1</v>
      </c>
      <c r="F9" s="15">
        <f>SUM(D9:E9)</f>
        <v>1</v>
      </c>
      <c r="G9" s="17">
        <f t="shared" si="1"/>
        <v>0.8</v>
      </c>
      <c r="H9" s="13"/>
      <c r="I9" s="15">
        <v>1</v>
      </c>
      <c r="J9" s="15">
        <f>SUM(H9:I9)</f>
        <v>1</v>
      </c>
      <c r="K9" s="17">
        <f t="shared" si="3"/>
        <v>0.8</v>
      </c>
      <c r="L9" s="740">
        <f t="shared" si="4"/>
        <v>0</v>
      </c>
      <c r="M9" s="715">
        <f t="shared" si="4"/>
        <v>0</v>
      </c>
      <c r="N9" s="741">
        <f t="shared" si="4"/>
        <v>0</v>
      </c>
      <c r="O9" s="10"/>
    </row>
    <row r="10" spans="2:15" ht="15" customHeight="1" x14ac:dyDescent="0.2">
      <c r="B10" s="861" t="s">
        <v>12</v>
      </c>
      <c r="C10" s="862"/>
      <c r="D10" s="13"/>
      <c r="E10" s="15"/>
      <c r="F10" s="15">
        <f t="shared" ref="F10:F26" si="5">SUM(D10:E10)</f>
        <v>0</v>
      </c>
      <c r="G10" s="17">
        <f t="shared" si="1"/>
        <v>0</v>
      </c>
      <c r="H10" s="13"/>
      <c r="I10" s="15"/>
      <c r="J10" s="15">
        <f t="shared" si="2"/>
        <v>0</v>
      </c>
      <c r="K10" s="17">
        <f t="shared" si="3"/>
        <v>0</v>
      </c>
      <c r="L10" s="740">
        <f t="shared" si="4"/>
        <v>0</v>
      </c>
      <c r="M10" s="715">
        <f t="shared" si="4"/>
        <v>0</v>
      </c>
      <c r="N10" s="741">
        <f t="shared" si="4"/>
        <v>0</v>
      </c>
      <c r="O10" s="10"/>
    </row>
    <row r="11" spans="2:15" ht="15" customHeight="1" x14ac:dyDescent="0.2">
      <c r="B11" s="13" t="s">
        <v>13</v>
      </c>
      <c r="C11" s="14"/>
      <c r="D11" s="13"/>
      <c r="E11" s="15"/>
      <c r="F11" s="15">
        <f t="shared" si="5"/>
        <v>0</v>
      </c>
      <c r="G11" s="17">
        <f t="shared" si="1"/>
        <v>0</v>
      </c>
      <c r="H11" s="13"/>
      <c r="I11" s="15"/>
      <c r="J11" s="15">
        <f t="shared" si="2"/>
        <v>0</v>
      </c>
      <c r="K11" s="17">
        <f t="shared" si="3"/>
        <v>0</v>
      </c>
      <c r="L11" s="740">
        <f t="shared" si="4"/>
        <v>0</v>
      </c>
      <c r="M11" s="715">
        <f t="shared" si="4"/>
        <v>0</v>
      </c>
      <c r="N11" s="741">
        <f t="shared" si="4"/>
        <v>0</v>
      </c>
      <c r="O11" s="10"/>
    </row>
    <row r="12" spans="2:15" ht="15" customHeight="1" x14ac:dyDescent="0.2">
      <c r="B12" s="13" t="s">
        <v>14</v>
      </c>
      <c r="C12" s="14"/>
      <c r="D12" s="13">
        <v>13</v>
      </c>
      <c r="E12" s="15"/>
      <c r="F12" s="15">
        <f t="shared" si="5"/>
        <v>13</v>
      </c>
      <c r="G12" s="17">
        <f t="shared" si="1"/>
        <v>10.199999999999999</v>
      </c>
      <c r="H12" s="13">
        <v>13</v>
      </c>
      <c r="I12" s="15"/>
      <c r="J12" s="15">
        <f t="shared" si="2"/>
        <v>13</v>
      </c>
      <c r="K12" s="17">
        <f t="shared" si="3"/>
        <v>10.4</v>
      </c>
      <c r="L12" s="740">
        <f t="shared" si="4"/>
        <v>0</v>
      </c>
      <c r="M12" s="715">
        <f t="shared" si="4"/>
        <v>0</v>
      </c>
      <c r="N12" s="741">
        <f t="shared" si="4"/>
        <v>0</v>
      </c>
      <c r="O12" s="10"/>
    </row>
    <row r="13" spans="2:15" ht="15" customHeight="1" x14ac:dyDescent="0.2">
      <c r="B13" s="13" t="s">
        <v>15</v>
      </c>
      <c r="C13" s="14"/>
      <c r="D13" s="13">
        <v>23</v>
      </c>
      <c r="E13" s="15">
        <v>36</v>
      </c>
      <c r="F13" s="15">
        <f t="shared" si="5"/>
        <v>59</v>
      </c>
      <c r="G13" s="17">
        <f t="shared" si="1"/>
        <v>46.5</v>
      </c>
      <c r="H13" s="13">
        <v>31</v>
      </c>
      <c r="I13" s="15">
        <v>27</v>
      </c>
      <c r="J13" s="15">
        <f t="shared" ref="J13:J19" si="6">SUM(H13:I13)</f>
        <v>58</v>
      </c>
      <c r="K13" s="17">
        <f t="shared" si="3"/>
        <v>46.4</v>
      </c>
      <c r="L13" s="740">
        <f t="shared" si="4"/>
        <v>8</v>
      </c>
      <c r="M13" s="715">
        <f t="shared" si="4"/>
        <v>-9</v>
      </c>
      <c r="N13" s="741">
        <f t="shared" si="4"/>
        <v>-1</v>
      </c>
      <c r="O13" s="10"/>
    </row>
    <row r="14" spans="2:15" ht="15" customHeight="1" x14ac:dyDescent="0.2">
      <c r="B14" s="13"/>
      <c r="C14" s="14" t="s">
        <v>30</v>
      </c>
      <c r="D14" s="13">
        <v>11</v>
      </c>
      <c r="E14" s="15">
        <v>7</v>
      </c>
      <c r="F14" s="15">
        <f t="shared" si="5"/>
        <v>18</v>
      </c>
      <c r="G14" s="17">
        <f t="shared" si="1"/>
        <v>14.2</v>
      </c>
      <c r="H14" s="13">
        <v>12</v>
      </c>
      <c r="I14" s="15">
        <v>5</v>
      </c>
      <c r="J14" s="15">
        <f t="shared" si="6"/>
        <v>17</v>
      </c>
      <c r="K14" s="17">
        <f t="shared" si="3"/>
        <v>13.6</v>
      </c>
      <c r="L14" s="740">
        <f t="shared" si="4"/>
        <v>1</v>
      </c>
      <c r="M14" s="715">
        <f t="shared" si="4"/>
        <v>-2</v>
      </c>
      <c r="N14" s="741">
        <f t="shared" si="4"/>
        <v>-1</v>
      </c>
      <c r="O14" s="10"/>
    </row>
    <row r="15" spans="2:15" ht="15" customHeight="1" x14ac:dyDescent="0.2">
      <c r="B15" s="13"/>
      <c r="C15" s="14" t="s">
        <v>24</v>
      </c>
      <c r="D15" s="13">
        <v>7</v>
      </c>
      <c r="E15" s="15">
        <v>7</v>
      </c>
      <c r="F15" s="15">
        <f t="shared" si="5"/>
        <v>14</v>
      </c>
      <c r="G15" s="17">
        <f t="shared" si="1"/>
        <v>11</v>
      </c>
      <c r="H15" s="13">
        <v>8</v>
      </c>
      <c r="I15" s="15">
        <v>6</v>
      </c>
      <c r="J15" s="15">
        <f t="shared" si="6"/>
        <v>14</v>
      </c>
      <c r="K15" s="17">
        <f t="shared" si="3"/>
        <v>11.2</v>
      </c>
      <c r="L15" s="740">
        <f t="shared" si="4"/>
        <v>1</v>
      </c>
      <c r="M15" s="715">
        <f t="shared" si="4"/>
        <v>-1</v>
      </c>
      <c r="N15" s="741">
        <f t="shared" si="4"/>
        <v>0</v>
      </c>
      <c r="O15" s="10"/>
    </row>
    <row r="16" spans="2:15" ht="15" customHeight="1" x14ac:dyDescent="0.2">
      <c r="B16" s="13"/>
      <c r="C16" s="14" t="s">
        <v>25</v>
      </c>
      <c r="D16" s="13">
        <v>4</v>
      </c>
      <c r="E16" s="15">
        <v>12</v>
      </c>
      <c r="F16" s="15">
        <f t="shared" si="5"/>
        <v>16</v>
      </c>
      <c r="G16" s="17">
        <f t="shared" si="1"/>
        <v>12.6</v>
      </c>
      <c r="H16" s="13">
        <v>7</v>
      </c>
      <c r="I16" s="15">
        <v>9</v>
      </c>
      <c r="J16" s="15">
        <f t="shared" si="6"/>
        <v>16</v>
      </c>
      <c r="K16" s="17">
        <f t="shared" si="3"/>
        <v>12.8</v>
      </c>
      <c r="L16" s="740">
        <f t="shared" si="4"/>
        <v>3</v>
      </c>
      <c r="M16" s="715">
        <f t="shared" si="4"/>
        <v>-3</v>
      </c>
      <c r="N16" s="741">
        <f t="shared" si="4"/>
        <v>0</v>
      </c>
      <c r="O16" s="10"/>
    </row>
    <row r="17" spans="2:15" ht="15" customHeight="1" x14ac:dyDescent="0.2">
      <c r="B17" s="13"/>
      <c r="C17" s="14" t="s">
        <v>26</v>
      </c>
      <c r="D17" s="13"/>
      <c r="E17" s="15">
        <v>2</v>
      </c>
      <c r="F17" s="15">
        <f t="shared" si="5"/>
        <v>2</v>
      </c>
      <c r="G17" s="17">
        <f t="shared" si="1"/>
        <v>1.6</v>
      </c>
      <c r="H17" s="13">
        <v>1</v>
      </c>
      <c r="I17" s="15">
        <v>1</v>
      </c>
      <c r="J17" s="15">
        <f t="shared" si="6"/>
        <v>2</v>
      </c>
      <c r="K17" s="17">
        <f t="shared" si="3"/>
        <v>1.6</v>
      </c>
      <c r="L17" s="740">
        <f t="shared" si="4"/>
        <v>1</v>
      </c>
      <c r="M17" s="715">
        <f t="shared" si="4"/>
        <v>-1</v>
      </c>
      <c r="N17" s="741">
        <f t="shared" si="4"/>
        <v>0</v>
      </c>
      <c r="O17" s="10"/>
    </row>
    <row r="18" spans="2:15" ht="15" customHeight="1" x14ac:dyDescent="0.2">
      <c r="B18" s="13"/>
      <c r="C18" s="14" t="s">
        <v>27</v>
      </c>
      <c r="D18" s="13"/>
      <c r="E18" s="15">
        <v>1</v>
      </c>
      <c r="F18" s="15">
        <f t="shared" si="5"/>
        <v>1</v>
      </c>
      <c r="G18" s="17">
        <f t="shared" si="1"/>
        <v>0.8</v>
      </c>
      <c r="H18" s="13"/>
      <c r="I18" s="15">
        <v>1</v>
      </c>
      <c r="J18" s="15">
        <f t="shared" si="6"/>
        <v>1</v>
      </c>
      <c r="K18" s="17">
        <f t="shared" si="3"/>
        <v>0.8</v>
      </c>
      <c r="L18" s="740">
        <f t="shared" si="4"/>
        <v>0</v>
      </c>
      <c r="M18" s="715">
        <f t="shared" si="4"/>
        <v>0</v>
      </c>
      <c r="N18" s="741">
        <f t="shared" si="4"/>
        <v>0</v>
      </c>
      <c r="O18" s="10"/>
    </row>
    <row r="19" spans="2:15" ht="15" customHeight="1" x14ac:dyDescent="0.2">
      <c r="B19" s="13"/>
      <c r="C19" s="14" t="s">
        <v>28</v>
      </c>
      <c r="D19" s="13">
        <v>1</v>
      </c>
      <c r="E19" s="15">
        <v>7</v>
      </c>
      <c r="F19" s="15">
        <f t="shared" si="5"/>
        <v>8</v>
      </c>
      <c r="G19" s="17">
        <f t="shared" si="1"/>
        <v>6.3</v>
      </c>
      <c r="H19" s="13">
        <v>3</v>
      </c>
      <c r="I19" s="15">
        <v>5</v>
      </c>
      <c r="J19" s="15">
        <f t="shared" si="6"/>
        <v>8</v>
      </c>
      <c r="K19" s="17">
        <f t="shared" si="3"/>
        <v>6.4</v>
      </c>
      <c r="L19" s="740">
        <f t="shared" si="4"/>
        <v>2</v>
      </c>
      <c r="M19" s="715">
        <f t="shared" si="4"/>
        <v>-2</v>
      </c>
      <c r="N19" s="741">
        <f t="shared" si="4"/>
        <v>0</v>
      </c>
      <c r="O19" s="10"/>
    </row>
    <row r="20" spans="2:15" ht="15" customHeight="1" x14ac:dyDescent="0.2">
      <c r="B20" s="13" t="s">
        <v>16</v>
      </c>
      <c r="C20" s="14"/>
      <c r="D20" s="13"/>
      <c r="E20" s="15">
        <v>1</v>
      </c>
      <c r="F20" s="15">
        <f t="shared" si="5"/>
        <v>1</v>
      </c>
      <c r="G20" s="17">
        <f t="shared" si="1"/>
        <v>0.8</v>
      </c>
      <c r="H20" s="13"/>
      <c r="I20" s="15">
        <v>1</v>
      </c>
      <c r="J20" s="15">
        <f t="shared" si="2"/>
        <v>1</v>
      </c>
      <c r="K20" s="17">
        <f t="shared" si="3"/>
        <v>0.8</v>
      </c>
      <c r="L20" s="740">
        <f t="shared" si="4"/>
        <v>0</v>
      </c>
      <c r="M20" s="715">
        <f t="shared" si="4"/>
        <v>0</v>
      </c>
      <c r="N20" s="741">
        <f t="shared" si="4"/>
        <v>0</v>
      </c>
      <c r="O20" s="10"/>
    </row>
    <row r="21" spans="2:15" ht="15" customHeight="1" x14ac:dyDescent="0.2">
      <c r="B21" s="13" t="s">
        <v>17</v>
      </c>
      <c r="C21" s="14"/>
      <c r="D21" s="13"/>
      <c r="E21" s="15">
        <v>1</v>
      </c>
      <c r="F21" s="15">
        <f t="shared" si="5"/>
        <v>1</v>
      </c>
      <c r="G21" s="17">
        <f t="shared" si="1"/>
        <v>0.8</v>
      </c>
      <c r="H21" s="13"/>
      <c r="I21" s="15">
        <v>1</v>
      </c>
      <c r="J21" s="15">
        <f t="shared" si="2"/>
        <v>1</v>
      </c>
      <c r="K21" s="17">
        <f t="shared" si="3"/>
        <v>0.8</v>
      </c>
      <c r="L21" s="740">
        <f t="shared" si="4"/>
        <v>0</v>
      </c>
      <c r="M21" s="715">
        <f t="shared" si="4"/>
        <v>0</v>
      </c>
      <c r="N21" s="741">
        <f t="shared" si="4"/>
        <v>0</v>
      </c>
      <c r="O21" s="10"/>
    </row>
    <row r="22" spans="2:15" ht="15" customHeight="1" x14ac:dyDescent="0.2">
      <c r="B22" s="13" t="s">
        <v>18</v>
      </c>
      <c r="C22" s="14"/>
      <c r="D22" s="13"/>
      <c r="E22" s="15">
        <v>1</v>
      </c>
      <c r="F22" s="15">
        <f t="shared" si="5"/>
        <v>1</v>
      </c>
      <c r="G22" s="17">
        <f t="shared" si="1"/>
        <v>0.8</v>
      </c>
      <c r="H22" s="13"/>
      <c r="I22" s="15">
        <v>1</v>
      </c>
      <c r="J22" s="15">
        <f t="shared" si="2"/>
        <v>1</v>
      </c>
      <c r="K22" s="17">
        <f t="shared" si="3"/>
        <v>0.8</v>
      </c>
      <c r="L22" s="740">
        <f t="shared" si="4"/>
        <v>0</v>
      </c>
      <c r="M22" s="715">
        <f t="shared" si="4"/>
        <v>0</v>
      </c>
      <c r="N22" s="741">
        <f t="shared" si="4"/>
        <v>0</v>
      </c>
      <c r="O22" s="10"/>
    </row>
    <row r="23" spans="2:15" ht="15" customHeight="1" x14ac:dyDescent="0.2">
      <c r="B23" s="13" t="s">
        <v>19</v>
      </c>
      <c r="C23" s="14"/>
      <c r="D23" s="13"/>
      <c r="E23" s="15">
        <v>1</v>
      </c>
      <c r="F23" s="15">
        <f t="shared" si="5"/>
        <v>1</v>
      </c>
      <c r="G23" s="17">
        <f t="shared" si="1"/>
        <v>0.8</v>
      </c>
      <c r="H23" s="13"/>
      <c r="I23" s="15">
        <v>1</v>
      </c>
      <c r="J23" s="15">
        <f t="shared" si="2"/>
        <v>1</v>
      </c>
      <c r="K23" s="17">
        <f t="shared" si="3"/>
        <v>0.8</v>
      </c>
      <c r="L23" s="740">
        <f t="shared" si="4"/>
        <v>0</v>
      </c>
      <c r="M23" s="715">
        <f t="shared" si="4"/>
        <v>0</v>
      </c>
      <c r="N23" s="741">
        <f t="shared" si="4"/>
        <v>0</v>
      </c>
      <c r="O23" s="10"/>
    </row>
    <row r="24" spans="2:15" ht="15" customHeight="1" x14ac:dyDescent="0.2">
      <c r="B24" s="13" t="s">
        <v>20</v>
      </c>
      <c r="C24" s="14"/>
      <c r="D24" s="13">
        <v>1</v>
      </c>
      <c r="E24" s="15">
        <v>5</v>
      </c>
      <c r="F24" s="15">
        <f t="shared" si="5"/>
        <v>6</v>
      </c>
      <c r="G24" s="17">
        <f t="shared" si="1"/>
        <v>4.7</v>
      </c>
      <c r="H24" s="13">
        <v>1</v>
      </c>
      <c r="I24" s="15">
        <v>4</v>
      </c>
      <c r="J24" s="15">
        <f t="shared" si="2"/>
        <v>5</v>
      </c>
      <c r="K24" s="17">
        <f t="shared" si="3"/>
        <v>4</v>
      </c>
      <c r="L24" s="740">
        <f t="shared" si="4"/>
        <v>0</v>
      </c>
      <c r="M24" s="715">
        <f t="shared" si="4"/>
        <v>-1</v>
      </c>
      <c r="N24" s="741">
        <f t="shared" si="4"/>
        <v>-1</v>
      </c>
      <c r="O24" s="10"/>
    </row>
    <row r="25" spans="2:15" ht="15" customHeight="1" x14ac:dyDescent="0.2">
      <c r="B25" s="18" t="s">
        <v>21</v>
      </c>
      <c r="C25" s="19"/>
      <c r="D25" s="20">
        <v>1</v>
      </c>
      <c r="E25" s="21">
        <v>9</v>
      </c>
      <c r="F25" s="15">
        <f t="shared" si="5"/>
        <v>10</v>
      </c>
      <c r="G25" s="17">
        <f t="shared" si="1"/>
        <v>7.9</v>
      </c>
      <c r="H25" s="20">
        <v>1</v>
      </c>
      <c r="I25" s="21">
        <v>9</v>
      </c>
      <c r="J25" s="15">
        <f t="shared" si="2"/>
        <v>10</v>
      </c>
      <c r="K25" s="17">
        <f t="shared" si="3"/>
        <v>8</v>
      </c>
      <c r="L25" s="740">
        <f t="shared" si="4"/>
        <v>0</v>
      </c>
      <c r="M25" s="715">
        <f t="shared" si="4"/>
        <v>0</v>
      </c>
      <c r="N25" s="741">
        <f t="shared" si="4"/>
        <v>0</v>
      </c>
      <c r="O25" s="10"/>
    </row>
    <row r="26" spans="2:15" ht="15" customHeight="1" x14ac:dyDescent="0.2">
      <c r="B26" s="22" t="s">
        <v>22</v>
      </c>
      <c r="C26" s="23"/>
      <c r="D26" s="24"/>
      <c r="E26" s="25"/>
      <c r="F26" s="26">
        <f t="shared" si="5"/>
        <v>0</v>
      </c>
      <c r="G26" s="27">
        <f t="shared" si="1"/>
        <v>0</v>
      </c>
      <c r="H26" s="24"/>
      <c r="I26" s="25"/>
      <c r="J26" s="26">
        <f t="shared" si="2"/>
        <v>0</v>
      </c>
      <c r="K26" s="27">
        <v>0</v>
      </c>
      <c r="L26" s="742">
        <f t="shared" si="4"/>
        <v>0</v>
      </c>
      <c r="M26" s="743">
        <f t="shared" si="4"/>
        <v>0</v>
      </c>
      <c r="N26" s="744">
        <f t="shared" si="4"/>
        <v>0</v>
      </c>
      <c r="O26" s="10"/>
    </row>
    <row r="27" spans="2:15" ht="15" customHeight="1" thickBot="1" x14ac:dyDescent="0.25">
      <c r="B27" s="11"/>
      <c r="C27" s="5" t="s">
        <v>23</v>
      </c>
      <c r="D27" s="28">
        <f t="shared" ref="D27:E27" si="7">SUM(D6:D13)+SUM(D20:D26)</f>
        <v>70</v>
      </c>
      <c r="E27" s="29">
        <f t="shared" si="7"/>
        <v>57</v>
      </c>
      <c r="F27" s="29">
        <f>SUM(F6:F13)+SUM(F20:F26)</f>
        <v>127</v>
      </c>
      <c r="G27" s="30">
        <v>100</v>
      </c>
      <c r="H27" s="28">
        <f>SUM(H6:H13)+SUM(H20:H26)</f>
        <v>78</v>
      </c>
      <c r="I27" s="29">
        <f>SUM(I6:I13)+SUM(I20:I26)</f>
        <v>47</v>
      </c>
      <c r="J27" s="29">
        <f>SUM(J6:J13)+SUM(J20:J26)</f>
        <v>125</v>
      </c>
      <c r="K27" s="30">
        <v>100</v>
      </c>
      <c r="L27" s="745">
        <f>SUM(L6:L13,L20:L26)</f>
        <v>8</v>
      </c>
      <c r="M27" s="746">
        <f t="shared" ref="M27:N27" si="8">SUM(M6:M13,M20:M26)</f>
        <v>-10</v>
      </c>
      <c r="N27" s="747">
        <f t="shared" si="8"/>
        <v>-2</v>
      </c>
      <c r="O27" s="10"/>
    </row>
    <row r="28" spans="2:15" ht="1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8"/>
    </row>
    <row r="29" spans="2:15" ht="15" customHeight="1" x14ac:dyDescent="0.2">
      <c r="B29" s="2"/>
      <c r="C29" s="3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15" customHeight="1" x14ac:dyDescent="0.2">
      <c r="C30" s="31"/>
    </row>
  </sheetData>
  <mergeCells count="4">
    <mergeCell ref="D4:G4"/>
    <mergeCell ref="H4:K4"/>
    <mergeCell ref="L4:N4"/>
    <mergeCell ref="B10:C10"/>
  </mergeCells>
  <phoneticPr fontId="3"/>
  <pageMargins left="0.70866141732283472" right="0" top="0.9055118110236221" bottom="0.3149606299212598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K31"/>
  <sheetViews>
    <sheetView showGridLines="0" showZeros="0" view="pageBreakPreview" zoomScale="60" zoomScaleNormal="90" workbookViewId="0">
      <pane xSplit="2" ySplit="5" topLeftCell="C16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10.69921875" defaultRowHeight="17.25" x14ac:dyDescent="0.2"/>
  <cols>
    <col min="1" max="1" width="2.796875" style="545" customWidth="1"/>
    <col min="2" max="2" width="21" style="545" customWidth="1"/>
    <col min="3" max="7" width="12.69921875" style="545" customWidth="1"/>
    <col min="8" max="11" width="13.296875" style="545" customWidth="1"/>
    <col min="12" max="16384" width="10.69921875" style="545"/>
  </cols>
  <sheetData>
    <row r="1" spans="2:11" ht="20.100000000000001" customHeight="1" x14ac:dyDescent="0.2">
      <c r="B1" s="610" t="s">
        <v>172</v>
      </c>
    </row>
    <row r="2" spans="2:11" ht="20.100000000000001" customHeight="1" thickBot="1" x14ac:dyDescent="0.25">
      <c r="B2" s="609"/>
      <c r="C2" s="609"/>
      <c r="D2" s="609"/>
      <c r="E2" s="609"/>
      <c r="F2" s="609"/>
      <c r="G2" s="609"/>
      <c r="I2" s="604"/>
      <c r="K2" s="608" t="s">
        <v>171</v>
      </c>
    </row>
    <row r="3" spans="2:11" ht="20.100000000000001" customHeight="1" x14ac:dyDescent="0.2">
      <c r="B3" s="607" t="s">
        <v>170</v>
      </c>
      <c r="C3" s="606"/>
      <c r="D3" s="606"/>
      <c r="E3" s="605"/>
      <c r="F3" s="605"/>
      <c r="G3" s="604"/>
      <c r="H3" s="944" t="s">
        <v>66</v>
      </c>
      <c r="I3" s="945"/>
      <c r="J3" s="948" t="s">
        <v>216</v>
      </c>
      <c r="K3" s="945"/>
    </row>
    <row r="4" spans="2:11" ht="20.100000000000001" customHeight="1" x14ac:dyDescent="0.2">
      <c r="B4" s="603"/>
      <c r="C4" s="602" t="s">
        <v>233</v>
      </c>
      <c r="D4" s="600" t="s">
        <v>234</v>
      </c>
      <c r="E4" s="601" t="s">
        <v>235</v>
      </c>
      <c r="F4" s="600" t="s">
        <v>224</v>
      </c>
      <c r="G4" s="599" t="s">
        <v>225</v>
      </c>
      <c r="H4" s="946"/>
      <c r="I4" s="947"/>
      <c r="J4" s="949"/>
      <c r="K4" s="947"/>
    </row>
    <row r="5" spans="2:11" ht="39.75" customHeight="1" thickBot="1" x14ac:dyDescent="0.25">
      <c r="B5" s="598" t="s">
        <v>169</v>
      </c>
      <c r="C5" s="597" t="s">
        <v>262</v>
      </c>
      <c r="D5" s="596"/>
      <c r="E5" s="595"/>
      <c r="F5" s="595" t="s">
        <v>218</v>
      </c>
      <c r="G5" s="594" t="s">
        <v>219</v>
      </c>
      <c r="H5" s="593" t="s">
        <v>82</v>
      </c>
      <c r="I5" s="591" t="s">
        <v>168</v>
      </c>
      <c r="J5" s="592" t="s">
        <v>81</v>
      </c>
      <c r="K5" s="591" t="s">
        <v>167</v>
      </c>
    </row>
    <row r="6" spans="2:11" ht="20.100000000000001" customHeight="1" thickBot="1" x14ac:dyDescent="0.25">
      <c r="B6" s="590" t="s">
        <v>166</v>
      </c>
      <c r="C6" s="551">
        <v>42868921</v>
      </c>
      <c r="D6" s="550">
        <v>44808192</v>
      </c>
      <c r="E6" s="548">
        <v>45091654</v>
      </c>
      <c r="F6" s="589">
        <v>44358723</v>
      </c>
      <c r="G6" s="588">
        <v>44094179</v>
      </c>
      <c r="H6" s="576">
        <f>G6-F6</f>
        <v>-264544</v>
      </c>
      <c r="I6" s="575">
        <f>IF(AND(F6=0,G6=0),"",IF(AND(F6&gt;0,G6=0),"皆減",IF(AND(F6=0,G6&gt;0),"皆増",ROUND(H6/F6*100,1))))</f>
        <v>-0.6</v>
      </c>
      <c r="J6" s="576">
        <f>G6-C6</f>
        <v>1225258</v>
      </c>
      <c r="K6" s="575">
        <f>IF(AND(C6=0,G6=0),"",IF(AND(C6&gt;0,G6=0),"皆減",IF(AND(C6=0,G6&gt;0),"皆増",ROUND(J6/C6*100,1))))</f>
        <v>2.9</v>
      </c>
    </row>
    <row r="7" spans="2:11" ht="19.5" customHeight="1" x14ac:dyDescent="0.2">
      <c r="B7" s="587" t="s">
        <v>165</v>
      </c>
      <c r="C7" s="558">
        <v>42861083</v>
      </c>
      <c r="D7" s="557">
        <v>44554056</v>
      </c>
      <c r="E7" s="555">
        <v>44830870</v>
      </c>
      <c r="F7" s="556">
        <v>44308431</v>
      </c>
      <c r="G7" s="555">
        <v>44077502</v>
      </c>
      <c r="H7" s="586">
        <f t="shared" ref="H7:H28" si="0">G7-F7</f>
        <v>-230929</v>
      </c>
      <c r="I7" s="585">
        <f t="shared" ref="I7:I28" si="1">IF(AND(F7=0,G7=0),"",IF(AND(F7&gt;0,G7=0),"皆減",IF(AND(F7=0,G7&gt;0),"皆増",ROUND(H7/F7*100,1))))</f>
        <v>-0.5</v>
      </c>
      <c r="J7" s="586">
        <f t="shared" ref="J7:J28" si="2">G7-C7</f>
        <v>1216419</v>
      </c>
      <c r="K7" s="585">
        <f t="shared" ref="K7:K28" si="3">IF(AND(C7=0,G7=0),"",IF(AND(C7&gt;0,G7=0),"皆減",IF(AND(C7=0,G7&gt;0),"皆増",ROUND(J7/C7*100,1))))</f>
        <v>2.8</v>
      </c>
    </row>
    <row r="8" spans="2:11" ht="20.100000000000001" customHeight="1" x14ac:dyDescent="0.2">
      <c r="B8" s="584" t="s">
        <v>164</v>
      </c>
      <c r="C8" s="583">
        <v>37160689</v>
      </c>
      <c r="D8" s="582">
        <v>37893223</v>
      </c>
      <c r="E8" s="580">
        <v>38012551</v>
      </c>
      <c r="F8" s="837">
        <v>37576497</v>
      </c>
      <c r="G8" s="714">
        <v>34807617</v>
      </c>
      <c r="H8" s="579">
        <f t="shared" si="0"/>
        <v>-2768880</v>
      </c>
      <c r="I8" s="578">
        <f t="shared" si="1"/>
        <v>-7.4</v>
      </c>
      <c r="J8" s="579">
        <f t="shared" si="2"/>
        <v>-2353072</v>
      </c>
      <c r="K8" s="578">
        <f t="shared" si="3"/>
        <v>-6.3</v>
      </c>
    </row>
    <row r="9" spans="2:11" ht="20.100000000000001" customHeight="1" x14ac:dyDescent="0.2">
      <c r="B9" s="838" t="s">
        <v>236</v>
      </c>
      <c r="C9" s="839">
        <v>977042</v>
      </c>
      <c r="D9" s="840">
        <v>733909</v>
      </c>
      <c r="E9" s="841">
        <v>578614</v>
      </c>
      <c r="F9" s="842">
        <v>515754</v>
      </c>
      <c r="G9" s="843">
        <v>686651</v>
      </c>
      <c r="H9" s="844">
        <f>G9-F9</f>
        <v>170897</v>
      </c>
      <c r="I9" s="845">
        <f>IF(AND(F9=0,G9=0),"",IF(AND(F9&gt;0,G9=0),"皆減",IF(AND(F9=0,G9&gt;0),"皆増",ROUND(H9/F9*100,1))))</f>
        <v>33.1</v>
      </c>
      <c r="J9" s="844">
        <f>G9-C9</f>
        <v>-290391</v>
      </c>
      <c r="K9" s="845">
        <f>IF(AND(C9=0,G9=0),"",IF(AND(C9&gt;0,G9=0),"皆減",IF(AND(C9=0,G9&gt;0),"皆増",ROUND(J9/C9*100,1))))</f>
        <v>-29.7</v>
      </c>
    </row>
    <row r="10" spans="2:11" ht="20.100000000000001" customHeight="1" thickBot="1" x14ac:dyDescent="0.25">
      <c r="B10" s="577" t="s">
        <v>237</v>
      </c>
      <c r="C10" s="551">
        <v>7838</v>
      </c>
      <c r="D10" s="550">
        <v>254136</v>
      </c>
      <c r="E10" s="548">
        <v>260784</v>
      </c>
      <c r="F10" s="549">
        <v>50292</v>
      </c>
      <c r="G10" s="548">
        <v>16677</v>
      </c>
      <c r="H10" s="576">
        <f t="shared" si="0"/>
        <v>-33615</v>
      </c>
      <c r="I10" s="575">
        <f t="shared" si="1"/>
        <v>-66.8</v>
      </c>
      <c r="J10" s="576">
        <f t="shared" si="2"/>
        <v>8839</v>
      </c>
      <c r="K10" s="575">
        <f t="shared" si="3"/>
        <v>112.8</v>
      </c>
    </row>
    <row r="11" spans="2:11" ht="20.100000000000001" customHeight="1" thickBot="1" x14ac:dyDescent="0.25">
      <c r="B11" s="577" t="s">
        <v>238</v>
      </c>
      <c r="C11" s="551">
        <v>38266203</v>
      </c>
      <c r="D11" s="550">
        <v>40243105</v>
      </c>
      <c r="E11" s="548">
        <v>41025083</v>
      </c>
      <c r="F11" s="549">
        <v>39915844</v>
      </c>
      <c r="G11" s="548">
        <v>40767203</v>
      </c>
      <c r="H11" s="576">
        <f t="shared" si="0"/>
        <v>851359</v>
      </c>
      <c r="I11" s="575">
        <f t="shared" si="1"/>
        <v>2.1</v>
      </c>
      <c r="J11" s="576">
        <f t="shared" si="2"/>
        <v>2501000</v>
      </c>
      <c r="K11" s="575">
        <f t="shared" si="3"/>
        <v>6.5</v>
      </c>
    </row>
    <row r="12" spans="2:11" ht="20.100000000000001" customHeight="1" x14ac:dyDescent="0.2">
      <c r="B12" s="587" t="s">
        <v>239</v>
      </c>
      <c r="C12" s="558">
        <v>38154102</v>
      </c>
      <c r="D12" s="557">
        <v>40145623</v>
      </c>
      <c r="E12" s="555">
        <v>40501784</v>
      </c>
      <c r="F12" s="556">
        <v>39836584</v>
      </c>
      <c r="G12" s="555">
        <v>40672928</v>
      </c>
      <c r="H12" s="586">
        <f t="shared" si="0"/>
        <v>836344</v>
      </c>
      <c r="I12" s="585">
        <f t="shared" si="1"/>
        <v>2.1</v>
      </c>
      <c r="J12" s="586">
        <f t="shared" si="2"/>
        <v>2518826</v>
      </c>
      <c r="K12" s="585">
        <f t="shared" si="3"/>
        <v>6.6</v>
      </c>
    </row>
    <row r="13" spans="2:11" ht="20.100000000000001" customHeight="1" x14ac:dyDescent="0.2">
      <c r="B13" s="584" t="s">
        <v>163</v>
      </c>
      <c r="C13" s="583">
        <v>35630267</v>
      </c>
      <c r="D13" s="582">
        <v>37599545</v>
      </c>
      <c r="E13" s="580">
        <v>38133670</v>
      </c>
      <c r="F13" s="581">
        <v>37520530</v>
      </c>
      <c r="G13" s="580">
        <v>38146912</v>
      </c>
      <c r="H13" s="579">
        <f t="shared" si="0"/>
        <v>626382</v>
      </c>
      <c r="I13" s="578">
        <f t="shared" si="1"/>
        <v>1.7</v>
      </c>
      <c r="J13" s="579">
        <f t="shared" si="2"/>
        <v>2516645</v>
      </c>
      <c r="K13" s="578">
        <f t="shared" si="3"/>
        <v>7.1</v>
      </c>
    </row>
    <row r="14" spans="2:11" ht="20.100000000000001" customHeight="1" thickBot="1" x14ac:dyDescent="0.25">
      <c r="B14" s="577" t="s">
        <v>240</v>
      </c>
      <c r="C14" s="551">
        <v>112101</v>
      </c>
      <c r="D14" s="550">
        <v>97482</v>
      </c>
      <c r="E14" s="548">
        <v>523299</v>
      </c>
      <c r="F14" s="549">
        <v>79260</v>
      </c>
      <c r="G14" s="548">
        <v>94275</v>
      </c>
      <c r="H14" s="576">
        <f t="shared" si="0"/>
        <v>15015</v>
      </c>
      <c r="I14" s="575">
        <f t="shared" si="1"/>
        <v>18.899999999999999</v>
      </c>
      <c r="J14" s="576">
        <f t="shared" si="2"/>
        <v>-17826</v>
      </c>
      <c r="K14" s="575">
        <f t="shared" si="3"/>
        <v>-15.9</v>
      </c>
    </row>
    <row r="15" spans="2:11" ht="20.100000000000001" customHeight="1" x14ac:dyDescent="0.2">
      <c r="B15" s="559" t="s">
        <v>241</v>
      </c>
      <c r="C15" s="558">
        <f>C7-C12</f>
        <v>4706981</v>
      </c>
      <c r="D15" s="557">
        <f>D7-D12</f>
        <v>4408433</v>
      </c>
      <c r="E15" s="573">
        <f>E7-E12</f>
        <v>4329086</v>
      </c>
      <c r="F15" s="557">
        <f>F7-F12</f>
        <v>4471847</v>
      </c>
      <c r="G15" s="555">
        <f>G7-G12</f>
        <v>3404574</v>
      </c>
      <c r="H15" s="554">
        <f t="shared" si="0"/>
        <v>-1067273</v>
      </c>
      <c r="I15" s="553">
        <f t="shared" si="1"/>
        <v>-23.9</v>
      </c>
      <c r="J15" s="554">
        <f t="shared" si="2"/>
        <v>-1302407</v>
      </c>
      <c r="K15" s="553">
        <f t="shared" si="3"/>
        <v>-27.7</v>
      </c>
    </row>
    <row r="16" spans="2:11" ht="20.100000000000001" customHeight="1" thickBot="1" x14ac:dyDescent="0.25">
      <c r="B16" s="574" t="s">
        <v>242</v>
      </c>
      <c r="C16" s="551">
        <f>C10-C14</f>
        <v>-104263</v>
      </c>
      <c r="D16" s="550">
        <f>D10-D14</f>
        <v>156654</v>
      </c>
      <c r="E16" s="549">
        <f>E10-E14</f>
        <v>-262515</v>
      </c>
      <c r="F16" s="550">
        <f>F10-F14</f>
        <v>-28968</v>
      </c>
      <c r="G16" s="548">
        <f>G10-G14</f>
        <v>-77598</v>
      </c>
      <c r="H16" s="561">
        <f t="shared" si="0"/>
        <v>-48630</v>
      </c>
      <c r="I16" s="560">
        <f t="shared" si="1"/>
        <v>167.9</v>
      </c>
      <c r="J16" s="561">
        <f t="shared" si="2"/>
        <v>26665</v>
      </c>
      <c r="K16" s="560">
        <f t="shared" si="3"/>
        <v>-25.6</v>
      </c>
    </row>
    <row r="17" spans="2:11" ht="20.100000000000001" customHeight="1" thickBot="1" x14ac:dyDescent="0.25">
      <c r="B17" s="574" t="s">
        <v>243</v>
      </c>
      <c r="C17" s="551">
        <f>C6-C11</f>
        <v>4602718</v>
      </c>
      <c r="D17" s="550">
        <f>D6-D11</f>
        <v>4565087</v>
      </c>
      <c r="E17" s="549">
        <f>E6-E11</f>
        <v>4066571</v>
      </c>
      <c r="F17" s="550">
        <f>F6-F11</f>
        <v>4442879</v>
      </c>
      <c r="G17" s="548">
        <f>G6-G11</f>
        <v>3326976</v>
      </c>
      <c r="H17" s="561">
        <f t="shared" si="0"/>
        <v>-1115903</v>
      </c>
      <c r="I17" s="560">
        <f t="shared" si="1"/>
        <v>-25.1</v>
      </c>
      <c r="J17" s="561">
        <f t="shared" si="2"/>
        <v>-1275742</v>
      </c>
      <c r="K17" s="560">
        <f t="shared" si="3"/>
        <v>-27.7</v>
      </c>
    </row>
    <row r="18" spans="2:11" ht="20.100000000000001" customHeight="1" x14ac:dyDescent="0.2">
      <c r="B18" s="572" t="s">
        <v>244</v>
      </c>
      <c r="C18" s="558">
        <v>1133048</v>
      </c>
      <c r="D18" s="557">
        <v>1255887</v>
      </c>
      <c r="E18" s="573">
        <v>1478658</v>
      </c>
      <c r="F18" s="557">
        <v>1595771</v>
      </c>
      <c r="G18" s="555">
        <v>1791125</v>
      </c>
      <c r="H18" s="554">
        <f t="shared" si="0"/>
        <v>195354</v>
      </c>
      <c r="I18" s="553">
        <f t="shared" si="1"/>
        <v>12.2</v>
      </c>
      <c r="J18" s="554">
        <f t="shared" si="2"/>
        <v>658077</v>
      </c>
      <c r="K18" s="553">
        <f t="shared" si="3"/>
        <v>58.1</v>
      </c>
    </row>
    <row r="19" spans="2:11" ht="20.100000000000001" customHeight="1" thickBot="1" x14ac:dyDescent="0.25">
      <c r="B19" s="566" t="s">
        <v>245</v>
      </c>
      <c r="C19" s="551"/>
      <c r="D19" s="550"/>
      <c r="E19" s="549"/>
      <c r="F19" s="550"/>
      <c r="G19" s="548"/>
      <c r="H19" s="561">
        <f t="shared" si="0"/>
        <v>0</v>
      </c>
      <c r="I19" s="560" t="str">
        <f t="shared" si="1"/>
        <v/>
      </c>
      <c r="J19" s="561">
        <f t="shared" si="2"/>
        <v>0</v>
      </c>
      <c r="K19" s="560" t="str">
        <f t="shared" si="3"/>
        <v/>
      </c>
    </row>
    <row r="20" spans="2:11" ht="20.100000000000001" customHeight="1" x14ac:dyDescent="0.2">
      <c r="B20" s="559" t="s">
        <v>246</v>
      </c>
      <c r="C20" s="571">
        <f>C7/C12*100</f>
        <v>112.33676263695054</v>
      </c>
      <c r="D20" s="569">
        <f>D7/D12*100</f>
        <v>110.98110496379643</v>
      </c>
      <c r="E20" s="570">
        <f>E7/E12*100</f>
        <v>110.6886304069964</v>
      </c>
      <c r="F20" s="569">
        <f>F7/F12*100</f>
        <v>111.22547806809942</v>
      </c>
      <c r="G20" s="568">
        <f>G7/G12*100</f>
        <v>108.3706144785052</v>
      </c>
      <c r="H20" s="567">
        <f t="shared" si="0"/>
        <v>-2.8548635895942169</v>
      </c>
      <c r="I20" s="553">
        <f t="shared" si="1"/>
        <v>-2.6</v>
      </c>
      <c r="J20" s="567">
        <f t="shared" si="2"/>
        <v>-3.9661481584453355</v>
      </c>
      <c r="K20" s="553">
        <f t="shared" si="3"/>
        <v>-3.5</v>
      </c>
    </row>
    <row r="21" spans="2:11" ht="20.100000000000001" customHeight="1" x14ac:dyDescent="0.2">
      <c r="B21" s="559" t="s">
        <v>247</v>
      </c>
      <c r="C21" s="571">
        <f>C6/C11*100</f>
        <v>112.02815445263801</v>
      </c>
      <c r="D21" s="569">
        <f>D6/D11*100</f>
        <v>111.3437742937579</v>
      </c>
      <c r="E21" s="570">
        <f>E6/E11*100</f>
        <v>109.91240163974805</v>
      </c>
      <c r="F21" s="569">
        <f>F6/F11*100</f>
        <v>111.13061520132206</v>
      </c>
      <c r="G21" s="568">
        <f>G6/G11*100</f>
        <v>108.16091307515015</v>
      </c>
      <c r="H21" s="567">
        <f t="shared" si="0"/>
        <v>-2.9697021261719101</v>
      </c>
      <c r="I21" s="553">
        <f t="shared" si="1"/>
        <v>-2.7</v>
      </c>
      <c r="J21" s="567">
        <f t="shared" si="2"/>
        <v>-3.8672413774878578</v>
      </c>
      <c r="K21" s="553">
        <f t="shared" si="3"/>
        <v>-3.5</v>
      </c>
    </row>
    <row r="22" spans="2:11" ht="20.100000000000001" customHeight="1" x14ac:dyDescent="0.2">
      <c r="B22" s="846" t="s">
        <v>248</v>
      </c>
      <c r="C22" s="571">
        <f>ROUND(C18/(C8-C9)*100,1)</f>
        <v>3.1</v>
      </c>
      <c r="D22" s="571">
        <f>ROUND(D18/(D8-D9)*100,1)</f>
        <v>3.4</v>
      </c>
      <c r="E22" s="571">
        <f>ROUND(E18/(E8-E9)*100,1)</f>
        <v>4</v>
      </c>
      <c r="F22" s="571">
        <f>ROUND(F18/(F8-F9)*100,1)</f>
        <v>4.3</v>
      </c>
      <c r="G22" s="571">
        <f>ROUND(G18/(G8-G9)*100,1)</f>
        <v>5.2</v>
      </c>
      <c r="H22" s="567">
        <f t="shared" si="0"/>
        <v>0.90000000000000036</v>
      </c>
      <c r="I22" s="553">
        <f>IF(AND(F22=0,G22=0),"",IF(AND(F22&gt;0,G22=0),"皆減",IF(AND(F22=0,G22&gt;0),"皆増",ROUND(H22/F22*100,1))))</f>
        <v>20.9</v>
      </c>
      <c r="J22" s="567">
        <f t="shared" si="2"/>
        <v>2.1</v>
      </c>
      <c r="K22" s="553">
        <f t="shared" si="3"/>
        <v>67.7</v>
      </c>
    </row>
    <row r="23" spans="2:11" ht="20.100000000000001" customHeight="1" thickBot="1" x14ac:dyDescent="0.25">
      <c r="B23" s="566" t="s">
        <v>249</v>
      </c>
      <c r="C23" s="565"/>
      <c r="D23" s="563"/>
      <c r="E23" s="564"/>
      <c r="F23" s="563"/>
      <c r="G23" s="562"/>
      <c r="H23" s="561">
        <f t="shared" si="0"/>
        <v>0</v>
      </c>
      <c r="I23" s="560" t="str">
        <f t="shared" si="1"/>
        <v/>
      </c>
      <c r="J23" s="561">
        <f t="shared" si="2"/>
        <v>0</v>
      </c>
      <c r="K23" s="560" t="str">
        <f t="shared" si="3"/>
        <v/>
      </c>
    </row>
    <row r="24" spans="2:11" ht="20.100000000000001" customHeight="1" x14ac:dyDescent="0.2">
      <c r="B24" s="559" t="s">
        <v>160</v>
      </c>
      <c r="C24" s="558">
        <v>26</v>
      </c>
      <c r="D24" s="557">
        <v>29</v>
      </c>
      <c r="E24" s="555">
        <v>29</v>
      </c>
      <c r="F24" s="556">
        <v>29</v>
      </c>
      <c r="G24" s="555">
        <v>29</v>
      </c>
      <c r="H24" s="554">
        <f t="shared" si="0"/>
        <v>0</v>
      </c>
      <c r="I24" s="553">
        <f t="shared" si="1"/>
        <v>0</v>
      </c>
      <c r="J24" s="554">
        <f t="shared" si="2"/>
        <v>3</v>
      </c>
      <c r="K24" s="553">
        <f t="shared" si="3"/>
        <v>11.5</v>
      </c>
    </row>
    <row r="25" spans="2:11" ht="20.100000000000001" customHeight="1" x14ac:dyDescent="0.2">
      <c r="B25" s="559" t="s">
        <v>159</v>
      </c>
      <c r="C25" s="558"/>
      <c r="D25" s="557"/>
      <c r="E25" s="555"/>
      <c r="F25" s="556"/>
      <c r="G25" s="555"/>
      <c r="H25" s="554">
        <f t="shared" si="0"/>
        <v>0</v>
      </c>
      <c r="I25" s="553" t="str">
        <f t="shared" si="1"/>
        <v/>
      </c>
      <c r="J25" s="554">
        <f t="shared" si="2"/>
        <v>0</v>
      </c>
      <c r="K25" s="553" t="str">
        <f t="shared" si="3"/>
        <v/>
      </c>
    </row>
    <row r="26" spans="2:11" ht="20.100000000000001" customHeight="1" x14ac:dyDescent="0.2">
      <c r="B26" s="559" t="s">
        <v>158</v>
      </c>
      <c r="C26" s="558">
        <v>3</v>
      </c>
      <c r="D26" s="557">
        <v>8</v>
      </c>
      <c r="E26" s="555">
        <v>10</v>
      </c>
      <c r="F26" s="556">
        <v>8</v>
      </c>
      <c r="G26" s="555">
        <v>7</v>
      </c>
      <c r="H26" s="554">
        <f t="shared" si="0"/>
        <v>-1</v>
      </c>
      <c r="I26" s="553">
        <f t="shared" si="1"/>
        <v>-12.5</v>
      </c>
      <c r="J26" s="554">
        <f t="shared" si="2"/>
        <v>4</v>
      </c>
      <c r="K26" s="553">
        <f t="shared" si="3"/>
        <v>133.30000000000001</v>
      </c>
    </row>
    <row r="27" spans="2:11" ht="20.100000000000001" customHeight="1" x14ac:dyDescent="0.2">
      <c r="B27" s="559" t="s">
        <v>157</v>
      </c>
      <c r="C27" s="558">
        <v>4</v>
      </c>
      <c r="D27" s="557">
        <v>7</v>
      </c>
      <c r="E27" s="555">
        <v>7</v>
      </c>
      <c r="F27" s="556">
        <v>6</v>
      </c>
      <c r="G27" s="555">
        <v>4</v>
      </c>
      <c r="H27" s="554">
        <f t="shared" si="0"/>
        <v>-2</v>
      </c>
      <c r="I27" s="553">
        <f t="shared" si="1"/>
        <v>-33.299999999999997</v>
      </c>
      <c r="J27" s="554">
        <f t="shared" si="2"/>
        <v>0</v>
      </c>
      <c r="K27" s="553">
        <f t="shared" si="3"/>
        <v>0</v>
      </c>
    </row>
    <row r="28" spans="2:11" ht="20.100000000000001" customHeight="1" thickBot="1" x14ac:dyDescent="0.25">
      <c r="B28" s="552" t="s">
        <v>156</v>
      </c>
      <c r="C28" s="551"/>
      <c r="D28" s="550"/>
      <c r="E28" s="548">
        <v>0</v>
      </c>
      <c r="F28" s="549">
        <v>0</v>
      </c>
      <c r="G28" s="548">
        <v>0</v>
      </c>
      <c r="H28" s="547">
        <f t="shared" si="0"/>
        <v>0</v>
      </c>
      <c r="I28" s="546" t="str">
        <f t="shared" si="1"/>
        <v/>
      </c>
      <c r="J28" s="547">
        <f t="shared" si="2"/>
        <v>0</v>
      </c>
      <c r="K28" s="546" t="str">
        <f t="shared" si="3"/>
        <v/>
      </c>
    </row>
    <row r="29" spans="2:11" ht="20.100000000000001" customHeight="1" x14ac:dyDescent="0.2"/>
    <row r="30" spans="2:11" ht="20.100000000000001" customHeight="1" x14ac:dyDescent="0.2"/>
    <row r="31" spans="2:11" ht="20.100000000000001" customHeight="1" x14ac:dyDescent="0.2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7" fitToHeight="0" orientation="landscape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29"/>
  <sheetViews>
    <sheetView showGridLines="0" showZeros="0" zoomScale="80" zoomScaleNormal="80" workbookViewId="0">
      <pane xSplit="2" ySplit="5" topLeftCell="C15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10.69921875" defaultRowHeight="17.25" x14ac:dyDescent="0.2"/>
  <cols>
    <col min="1" max="1" width="2.796875" style="545" customWidth="1"/>
    <col min="2" max="2" width="21" style="545" customWidth="1"/>
    <col min="3" max="7" width="12.69921875" style="545" customWidth="1"/>
    <col min="8" max="11" width="13.296875" style="545" customWidth="1"/>
    <col min="12" max="12" width="2.3984375" style="545" customWidth="1"/>
    <col min="13" max="16384" width="10.69921875" style="545"/>
  </cols>
  <sheetData>
    <row r="1" spans="2:12" ht="20.100000000000001" customHeight="1" x14ac:dyDescent="0.2">
      <c r="B1" s="610" t="s">
        <v>174</v>
      </c>
    </row>
    <row r="2" spans="2:12" ht="20.100000000000001" customHeight="1" thickBot="1" x14ac:dyDescent="0.25">
      <c r="B2" s="609"/>
      <c r="C2" s="609"/>
      <c r="D2" s="609"/>
      <c r="E2" s="609"/>
      <c r="F2" s="609"/>
      <c r="G2" s="609"/>
      <c r="I2" s="604"/>
      <c r="K2" s="608" t="s">
        <v>171</v>
      </c>
    </row>
    <row r="3" spans="2:12" ht="20.100000000000001" customHeight="1" x14ac:dyDescent="0.2">
      <c r="B3" s="636" t="s">
        <v>170</v>
      </c>
      <c r="C3" s="635"/>
      <c r="D3" s="635"/>
      <c r="E3" s="634"/>
      <c r="F3" s="605"/>
      <c r="G3" s="633"/>
      <c r="H3" s="944" t="s">
        <v>66</v>
      </c>
      <c r="I3" s="945"/>
      <c r="J3" s="948" t="s">
        <v>216</v>
      </c>
      <c r="K3" s="945"/>
      <c r="L3" s="611"/>
    </row>
    <row r="4" spans="2:12" ht="20.100000000000001" customHeight="1" x14ac:dyDescent="0.2">
      <c r="B4" s="611"/>
      <c r="C4" s="632" t="s">
        <v>233</v>
      </c>
      <c r="D4" s="631" t="s">
        <v>234</v>
      </c>
      <c r="E4" s="630" t="s">
        <v>235</v>
      </c>
      <c r="F4" s="630" t="s">
        <v>224</v>
      </c>
      <c r="G4" s="600" t="s">
        <v>225</v>
      </c>
      <c r="H4" s="946"/>
      <c r="I4" s="947"/>
      <c r="J4" s="949"/>
      <c r="K4" s="947"/>
      <c r="L4" s="611"/>
    </row>
    <row r="5" spans="2:12" ht="30" thickBot="1" x14ac:dyDescent="0.25">
      <c r="B5" s="629" t="s">
        <v>169</v>
      </c>
      <c r="C5" s="597" t="s">
        <v>262</v>
      </c>
      <c r="D5" s="596"/>
      <c r="E5" s="595"/>
      <c r="F5" s="595" t="s">
        <v>218</v>
      </c>
      <c r="G5" s="594" t="s">
        <v>219</v>
      </c>
      <c r="H5" s="593" t="s">
        <v>82</v>
      </c>
      <c r="I5" s="591" t="s">
        <v>168</v>
      </c>
      <c r="J5" s="592" t="s">
        <v>81</v>
      </c>
      <c r="K5" s="591" t="s">
        <v>167</v>
      </c>
      <c r="L5" s="611"/>
    </row>
    <row r="6" spans="2:12" ht="20.100000000000001" customHeight="1" thickBot="1" x14ac:dyDescent="0.25">
      <c r="B6" s="590" t="s">
        <v>166</v>
      </c>
      <c r="C6" s="391">
        <v>60084579</v>
      </c>
      <c r="D6" s="391">
        <v>61099901</v>
      </c>
      <c r="E6" s="614">
        <v>62587413</v>
      </c>
      <c r="F6" s="550">
        <v>62883160</v>
      </c>
      <c r="G6" s="548">
        <v>66833334</v>
      </c>
      <c r="H6" s="576">
        <f>G6-F6</f>
        <v>3950174</v>
      </c>
      <c r="I6" s="575">
        <f>IF(AND(F6=0,G6=0),"",IF(AND(F6&gt;0,G6=0),"皆減",IF(AND(F6=0,G6&gt;0),"皆増",ROUND(H6/F6*100,1))))</f>
        <v>6.3</v>
      </c>
      <c r="J6" s="576">
        <f>G6-C6</f>
        <v>6748755</v>
      </c>
      <c r="K6" s="575">
        <f>IF(AND(C6=0,G6=0),"",IF(AND(C6&gt;0,G6=0),"皆減",IF(AND(C6=0,G6&gt;0),"皆増",ROUND(J6/C6*100,1))))</f>
        <v>11.2</v>
      </c>
      <c r="L6" s="611"/>
    </row>
    <row r="7" spans="2:12" ht="20.100000000000001" customHeight="1" x14ac:dyDescent="0.2">
      <c r="B7" s="587" t="s">
        <v>165</v>
      </c>
      <c r="C7" s="616">
        <v>59857387</v>
      </c>
      <c r="D7" s="616">
        <v>60953201</v>
      </c>
      <c r="E7" s="615">
        <v>61939462</v>
      </c>
      <c r="F7" s="557">
        <f>56281100+6437500</f>
        <v>62718600</v>
      </c>
      <c r="G7" s="555">
        <v>66445576</v>
      </c>
      <c r="H7" s="586">
        <f t="shared" ref="H7:H27" si="0">G7-F7</f>
        <v>3726976</v>
      </c>
      <c r="I7" s="585">
        <f t="shared" ref="I7:I27" si="1">IF(AND(F7=0,G7=0),"",IF(AND(F7&gt;0,G7=0),"皆減",IF(AND(F7=0,G7&gt;0),"皆増",ROUND(H7/F7*100,1))))</f>
        <v>5.9</v>
      </c>
      <c r="J7" s="586">
        <f t="shared" ref="J7:J27" si="2">G7-C7</f>
        <v>6588189</v>
      </c>
      <c r="K7" s="585">
        <f t="shared" ref="K7:K27" si="3">IF(AND(C7=0,G7=0),"",IF(AND(C7&gt;0,G7=0),"皆減",IF(AND(C7=0,G7&gt;0),"皆増",ROUND(J7/C7*100,1))))</f>
        <v>11</v>
      </c>
      <c r="L7" s="611"/>
    </row>
    <row r="8" spans="2:12" ht="20.100000000000001" customHeight="1" x14ac:dyDescent="0.2">
      <c r="B8" s="584" t="s">
        <v>173</v>
      </c>
      <c r="C8" s="411">
        <v>53099821</v>
      </c>
      <c r="D8" s="411">
        <v>54322793</v>
      </c>
      <c r="E8" s="628">
        <v>55067532</v>
      </c>
      <c r="F8" s="582">
        <v>56281100</v>
      </c>
      <c r="G8" s="580">
        <v>53743601</v>
      </c>
      <c r="H8" s="579">
        <f t="shared" si="0"/>
        <v>-2537499</v>
      </c>
      <c r="I8" s="578">
        <f t="shared" si="1"/>
        <v>-4.5</v>
      </c>
      <c r="J8" s="579">
        <f t="shared" si="2"/>
        <v>643780</v>
      </c>
      <c r="K8" s="578">
        <f t="shared" si="3"/>
        <v>1.2</v>
      </c>
      <c r="L8" s="611"/>
    </row>
    <row r="9" spans="2:12" ht="20.100000000000001" customHeight="1" thickBot="1" x14ac:dyDescent="0.25">
      <c r="B9" s="577" t="s">
        <v>250</v>
      </c>
      <c r="C9" s="391">
        <v>227192</v>
      </c>
      <c r="D9" s="391">
        <v>146700</v>
      </c>
      <c r="E9" s="614">
        <v>647951</v>
      </c>
      <c r="F9" s="550">
        <v>164560</v>
      </c>
      <c r="G9" s="548">
        <v>387758</v>
      </c>
      <c r="H9" s="576">
        <f t="shared" si="0"/>
        <v>223198</v>
      </c>
      <c r="I9" s="575">
        <f t="shared" si="1"/>
        <v>135.6</v>
      </c>
      <c r="J9" s="576">
        <f t="shared" si="2"/>
        <v>160566</v>
      </c>
      <c r="K9" s="575">
        <f t="shared" si="3"/>
        <v>70.7</v>
      </c>
      <c r="L9" s="611"/>
    </row>
    <row r="10" spans="2:12" ht="20.100000000000001" customHeight="1" thickBot="1" x14ac:dyDescent="0.25">
      <c r="B10" s="577" t="s">
        <v>251</v>
      </c>
      <c r="C10" s="391">
        <v>59892549</v>
      </c>
      <c r="D10" s="391">
        <v>61008463</v>
      </c>
      <c r="E10" s="614">
        <v>63254419</v>
      </c>
      <c r="F10" s="550">
        <v>64034801</v>
      </c>
      <c r="G10" s="548">
        <v>64937938</v>
      </c>
      <c r="H10" s="576">
        <f t="shared" si="0"/>
        <v>903137</v>
      </c>
      <c r="I10" s="575">
        <f t="shared" si="1"/>
        <v>1.4</v>
      </c>
      <c r="J10" s="576">
        <f t="shared" si="2"/>
        <v>5045389</v>
      </c>
      <c r="K10" s="575">
        <f t="shared" si="3"/>
        <v>8.4</v>
      </c>
      <c r="L10" s="611"/>
    </row>
    <row r="11" spans="2:12" ht="20.100000000000001" customHeight="1" x14ac:dyDescent="0.2">
      <c r="B11" s="587" t="s">
        <v>252</v>
      </c>
      <c r="C11" s="616">
        <v>59382834</v>
      </c>
      <c r="D11" s="616">
        <v>60502566</v>
      </c>
      <c r="E11" s="615">
        <v>61713153</v>
      </c>
      <c r="F11" s="557">
        <f>59553941+4285435</f>
        <v>63839376</v>
      </c>
      <c r="G11" s="555">
        <v>64253871</v>
      </c>
      <c r="H11" s="586">
        <f t="shared" si="0"/>
        <v>414495</v>
      </c>
      <c r="I11" s="585">
        <f t="shared" si="1"/>
        <v>0.6</v>
      </c>
      <c r="J11" s="586">
        <f t="shared" si="2"/>
        <v>4871037</v>
      </c>
      <c r="K11" s="585">
        <f t="shared" si="3"/>
        <v>8.1999999999999993</v>
      </c>
      <c r="L11" s="611"/>
    </row>
    <row r="12" spans="2:12" ht="20.100000000000001" customHeight="1" x14ac:dyDescent="0.2">
      <c r="B12" s="584" t="s">
        <v>253</v>
      </c>
      <c r="C12" s="411">
        <v>55662036</v>
      </c>
      <c r="D12" s="411">
        <v>56354460</v>
      </c>
      <c r="E12" s="628">
        <v>57269928</v>
      </c>
      <c r="F12" s="582">
        <v>59553941</v>
      </c>
      <c r="G12" s="580">
        <v>60145199</v>
      </c>
      <c r="H12" s="579">
        <f t="shared" si="0"/>
        <v>591258</v>
      </c>
      <c r="I12" s="578">
        <f t="shared" si="1"/>
        <v>1</v>
      </c>
      <c r="J12" s="579">
        <f t="shared" si="2"/>
        <v>4483163</v>
      </c>
      <c r="K12" s="578">
        <f t="shared" si="3"/>
        <v>8.1</v>
      </c>
      <c r="L12" s="611"/>
    </row>
    <row r="13" spans="2:12" ht="20.100000000000001" customHeight="1" thickBot="1" x14ac:dyDescent="0.25">
      <c r="B13" s="577" t="s">
        <v>254</v>
      </c>
      <c r="C13" s="391">
        <v>509715</v>
      </c>
      <c r="D13" s="391">
        <v>505897</v>
      </c>
      <c r="E13" s="614">
        <v>1541266</v>
      </c>
      <c r="F13" s="550">
        <v>195425</v>
      </c>
      <c r="G13" s="548">
        <v>684067</v>
      </c>
      <c r="H13" s="576">
        <f t="shared" si="0"/>
        <v>488642</v>
      </c>
      <c r="I13" s="575">
        <f t="shared" si="1"/>
        <v>250</v>
      </c>
      <c r="J13" s="576">
        <f t="shared" si="2"/>
        <v>174352</v>
      </c>
      <c r="K13" s="575">
        <f t="shared" si="3"/>
        <v>34.200000000000003</v>
      </c>
      <c r="L13" s="611"/>
    </row>
    <row r="14" spans="2:12" ht="20.100000000000001" customHeight="1" x14ac:dyDescent="0.2">
      <c r="B14" s="559" t="s">
        <v>255</v>
      </c>
      <c r="C14" s="616">
        <v>474553</v>
      </c>
      <c r="D14" s="616">
        <f>D7-D11</f>
        <v>450635</v>
      </c>
      <c r="E14" s="615">
        <f>E7-E11</f>
        <v>226309</v>
      </c>
      <c r="F14" s="615">
        <f>F7-F11</f>
        <v>-1120776</v>
      </c>
      <c r="G14" s="615">
        <f>G7-G11</f>
        <v>2191705</v>
      </c>
      <c r="H14" s="586">
        <f t="shared" si="0"/>
        <v>3312481</v>
      </c>
      <c r="I14" s="585">
        <f t="shared" si="1"/>
        <v>-295.60000000000002</v>
      </c>
      <c r="J14" s="586">
        <f t="shared" si="2"/>
        <v>1717152</v>
      </c>
      <c r="K14" s="585">
        <f t="shared" si="3"/>
        <v>361.8</v>
      </c>
      <c r="L14" s="611"/>
    </row>
    <row r="15" spans="2:12" ht="20.100000000000001" customHeight="1" thickBot="1" x14ac:dyDescent="0.25">
      <c r="B15" s="574" t="s">
        <v>256</v>
      </c>
      <c r="C15" s="391">
        <v>-282523</v>
      </c>
      <c r="D15" s="391">
        <f>D9-D13</f>
        <v>-359197</v>
      </c>
      <c r="E15" s="614">
        <f>E9-E13</f>
        <v>-893315</v>
      </c>
      <c r="F15" s="614">
        <f>F9-F13</f>
        <v>-30865</v>
      </c>
      <c r="G15" s="548">
        <f>G9-G13</f>
        <v>-296309</v>
      </c>
      <c r="H15" s="576">
        <f t="shared" si="0"/>
        <v>-265444</v>
      </c>
      <c r="I15" s="575">
        <f t="shared" si="1"/>
        <v>860</v>
      </c>
      <c r="J15" s="576">
        <f t="shared" si="2"/>
        <v>-13786</v>
      </c>
      <c r="K15" s="575">
        <f t="shared" si="3"/>
        <v>4.9000000000000004</v>
      </c>
      <c r="L15" s="611"/>
    </row>
    <row r="16" spans="2:12" ht="20.100000000000001" customHeight="1" thickBot="1" x14ac:dyDescent="0.25">
      <c r="B16" s="574" t="s">
        <v>257</v>
      </c>
      <c r="C16" s="391">
        <v>192030</v>
      </c>
      <c r="D16" s="391">
        <f>D6-D10</f>
        <v>91438</v>
      </c>
      <c r="E16" s="614">
        <f>E6-E10</f>
        <v>-667006</v>
      </c>
      <c r="F16" s="614">
        <f>F6-F10</f>
        <v>-1151641</v>
      </c>
      <c r="G16" s="548">
        <f>G6-G10</f>
        <v>1895396</v>
      </c>
      <c r="H16" s="576">
        <f t="shared" si="0"/>
        <v>3047037</v>
      </c>
      <c r="I16" s="575">
        <f t="shared" si="1"/>
        <v>-264.60000000000002</v>
      </c>
      <c r="J16" s="576">
        <f t="shared" si="2"/>
        <v>1703366</v>
      </c>
      <c r="K16" s="575">
        <f t="shared" si="3"/>
        <v>887</v>
      </c>
      <c r="L16" s="611"/>
    </row>
    <row r="17" spans="2:12" ht="20.100000000000001" customHeight="1" x14ac:dyDescent="0.2">
      <c r="B17" s="572" t="s">
        <v>162</v>
      </c>
      <c r="C17" s="616">
        <v>23436467</v>
      </c>
      <c r="D17" s="627">
        <v>23357250</v>
      </c>
      <c r="E17" s="626">
        <v>24024775</v>
      </c>
      <c r="F17" s="625">
        <v>22494444</v>
      </c>
      <c r="G17" s="555">
        <v>21098999</v>
      </c>
      <c r="H17" s="586">
        <f t="shared" si="0"/>
        <v>-1395445</v>
      </c>
      <c r="I17" s="585">
        <f t="shared" si="1"/>
        <v>-6.2</v>
      </c>
      <c r="J17" s="586">
        <f t="shared" si="2"/>
        <v>-2337468</v>
      </c>
      <c r="K17" s="585">
        <f t="shared" si="3"/>
        <v>-10</v>
      </c>
      <c r="L17" s="611"/>
    </row>
    <row r="18" spans="2:12" ht="20.100000000000001" customHeight="1" thickBot="1" x14ac:dyDescent="0.25">
      <c r="B18" s="566" t="s">
        <v>161</v>
      </c>
      <c r="C18" s="391">
        <v>164364</v>
      </c>
      <c r="D18" s="624"/>
      <c r="E18" s="623">
        <v>125662</v>
      </c>
      <c r="F18" s="622">
        <v>316497</v>
      </c>
      <c r="G18" s="548">
        <v>0</v>
      </c>
      <c r="H18" s="576">
        <f t="shared" si="0"/>
        <v>-316497</v>
      </c>
      <c r="I18" s="575" t="str">
        <f t="shared" si="1"/>
        <v>皆減</v>
      </c>
      <c r="J18" s="576">
        <f t="shared" si="2"/>
        <v>-164364</v>
      </c>
      <c r="K18" s="575" t="str">
        <f t="shared" si="3"/>
        <v>皆減</v>
      </c>
      <c r="L18" s="611"/>
    </row>
    <row r="19" spans="2:12" ht="20.100000000000001" customHeight="1" x14ac:dyDescent="0.2">
      <c r="B19" s="559" t="s">
        <v>258</v>
      </c>
      <c r="C19" s="621">
        <v>100.799141718295</v>
      </c>
      <c r="D19" s="621">
        <f>D7/D11*100</f>
        <v>100.74481964946742</v>
      </c>
      <c r="E19" s="620">
        <f>E7/E11*100</f>
        <v>100.36671112882532</v>
      </c>
      <c r="F19" s="620">
        <f>F7/F11*100</f>
        <v>98.244381336058169</v>
      </c>
      <c r="G19" s="568">
        <f>G7/G11*100</f>
        <v>103.4110084978382</v>
      </c>
      <c r="H19" s="619">
        <f t="shared" si="0"/>
        <v>5.1666271617800277</v>
      </c>
      <c r="I19" s="585">
        <f t="shared" si="1"/>
        <v>5.3</v>
      </c>
      <c r="J19" s="619">
        <f t="shared" si="2"/>
        <v>2.6118667795431918</v>
      </c>
      <c r="K19" s="585">
        <f t="shared" si="3"/>
        <v>2.6</v>
      </c>
      <c r="L19" s="611"/>
    </row>
    <row r="20" spans="2:12" ht="20.100000000000001" customHeight="1" x14ac:dyDescent="0.2">
      <c r="B20" s="559" t="s">
        <v>259</v>
      </c>
      <c r="C20" s="621">
        <v>100.32062418983037</v>
      </c>
      <c r="D20" s="621">
        <f>D6/D10*100</f>
        <v>100.14987756698608</v>
      </c>
      <c r="E20" s="620">
        <f>E6/E10*100</f>
        <v>98.945518731268407</v>
      </c>
      <c r="F20" s="620">
        <f>F6/F10*100</f>
        <v>98.201538878835592</v>
      </c>
      <c r="G20" s="568">
        <f>G6/G10*100</f>
        <v>102.91878069796425</v>
      </c>
      <c r="H20" s="619">
        <f t="shared" si="0"/>
        <v>4.7172418191286596</v>
      </c>
      <c r="I20" s="585">
        <f t="shared" si="1"/>
        <v>4.8</v>
      </c>
      <c r="J20" s="619">
        <f t="shared" si="2"/>
        <v>2.5981565081338829</v>
      </c>
      <c r="K20" s="585">
        <f t="shared" si="3"/>
        <v>2.6</v>
      </c>
      <c r="L20" s="611"/>
    </row>
    <row r="21" spans="2:12" ht="20.100000000000001" customHeight="1" x14ac:dyDescent="0.2">
      <c r="B21" s="846" t="s">
        <v>260</v>
      </c>
      <c r="C21" s="621">
        <f>ROUND(C17/C8*100,1)</f>
        <v>44.1</v>
      </c>
      <c r="D21" s="621">
        <f>ROUND(D17/D8*100,1)</f>
        <v>43</v>
      </c>
      <c r="E21" s="621">
        <f>ROUND(E17/E8*100,1)</f>
        <v>43.6</v>
      </c>
      <c r="F21" s="621">
        <f>ROUND(F17/F8*100,1)</f>
        <v>40</v>
      </c>
      <c r="G21" s="621">
        <f>ROUND(G17/G8*100,1)</f>
        <v>39.299999999999997</v>
      </c>
      <c r="H21" s="619">
        <f t="shared" si="0"/>
        <v>-0.70000000000000284</v>
      </c>
      <c r="I21" s="585">
        <f t="shared" si="1"/>
        <v>-1.8</v>
      </c>
      <c r="J21" s="619">
        <f t="shared" si="2"/>
        <v>-4.8000000000000043</v>
      </c>
      <c r="K21" s="585">
        <f t="shared" si="3"/>
        <v>-10.9</v>
      </c>
      <c r="L21" s="611"/>
    </row>
    <row r="22" spans="2:12" ht="20.100000000000001" customHeight="1" thickBot="1" x14ac:dyDescent="0.25">
      <c r="B22" s="566" t="s">
        <v>249</v>
      </c>
      <c r="C22" s="618">
        <v>0.30953776661507015</v>
      </c>
      <c r="D22" s="618">
        <f>D18/D8*100</f>
        <v>0</v>
      </c>
      <c r="E22" s="617">
        <f>E18/E8*100</f>
        <v>0.22819617192940478</v>
      </c>
      <c r="F22" s="617">
        <f>F18/F8*100</f>
        <v>0.5623504160366446</v>
      </c>
      <c r="G22" s="562">
        <f>G18/G8*100</f>
        <v>0</v>
      </c>
      <c r="H22" s="576">
        <f t="shared" si="0"/>
        <v>-0.5623504160366446</v>
      </c>
      <c r="I22" s="575" t="str">
        <f t="shared" si="1"/>
        <v>皆減</v>
      </c>
      <c r="J22" s="576">
        <f t="shared" si="2"/>
        <v>-0.30953776661507015</v>
      </c>
      <c r="K22" s="575" t="str">
        <f t="shared" si="3"/>
        <v>皆減</v>
      </c>
      <c r="L22" s="611"/>
    </row>
    <row r="23" spans="2:12" ht="20.100000000000001" customHeight="1" x14ac:dyDescent="0.2">
      <c r="B23" s="587" t="s">
        <v>160</v>
      </c>
      <c r="C23" s="616">
        <v>13</v>
      </c>
      <c r="D23" s="616">
        <v>13</v>
      </c>
      <c r="E23" s="615">
        <v>13</v>
      </c>
      <c r="F23" s="557">
        <v>13</v>
      </c>
      <c r="G23" s="555">
        <v>13</v>
      </c>
      <c r="H23" s="586">
        <f t="shared" si="0"/>
        <v>0</v>
      </c>
      <c r="I23" s="585">
        <f t="shared" si="1"/>
        <v>0</v>
      </c>
      <c r="J23" s="586">
        <f t="shared" si="2"/>
        <v>0</v>
      </c>
      <c r="K23" s="585">
        <f t="shared" si="3"/>
        <v>0</v>
      </c>
      <c r="L23" s="611"/>
    </row>
    <row r="24" spans="2:12" ht="20.100000000000001" customHeight="1" x14ac:dyDescent="0.2">
      <c r="B24" s="587" t="s">
        <v>159</v>
      </c>
      <c r="C24" s="616"/>
      <c r="D24" s="616"/>
      <c r="E24" s="615"/>
      <c r="F24" s="557"/>
      <c r="G24" s="555"/>
      <c r="H24" s="586">
        <f t="shared" si="0"/>
        <v>0</v>
      </c>
      <c r="I24" s="585" t="str">
        <f t="shared" si="1"/>
        <v/>
      </c>
      <c r="J24" s="586">
        <f t="shared" si="2"/>
        <v>0</v>
      </c>
      <c r="K24" s="585" t="str">
        <f t="shared" si="3"/>
        <v/>
      </c>
      <c r="L24" s="611"/>
    </row>
    <row r="25" spans="2:12" ht="20.100000000000001" customHeight="1" x14ac:dyDescent="0.2">
      <c r="B25" s="587" t="s">
        <v>158</v>
      </c>
      <c r="C25" s="616">
        <v>2</v>
      </c>
      <c r="D25" s="616">
        <v>5</v>
      </c>
      <c r="E25" s="615">
        <v>5</v>
      </c>
      <c r="F25" s="557">
        <v>7</v>
      </c>
      <c r="G25" s="555">
        <v>3</v>
      </c>
      <c r="H25" s="586">
        <f t="shared" si="0"/>
        <v>-4</v>
      </c>
      <c r="I25" s="585">
        <f t="shared" si="1"/>
        <v>-57.1</v>
      </c>
      <c r="J25" s="586">
        <f t="shared" si="2"/>
        <v>1</v>
      </c>
      <c r="K25" s="585">
        <f t="shared" si="3"/>
        <v>50</v>
      </c>
      <c r="L25" s="611"/>
    </row>
    <row r="26" spans="2:12" ht="20.100000000000001" customHeight="1" x14ac:dyDescent="0.2">
      <c r="B26" s="587" t="s">
        <v>157</v>
      </c>
      <c r="C26" s="616">
        <v>10</v>
      </c>
      <c r="D26" s="616">
        <v>10</v>
      </c>
      <c r="E26" s="615">
        <v>10</v>
      </c>
      <c r="F26" s="557">
        <v>10</v>
      </c>
      <c r="G26" s="555">
        <v>10</v>
      </c>
      <c r="H26" s="586">
        <f t="shared" si="0"/>
        <v>0</v>
      </c>
      <c r="I26" s="585">
        <f t="shared" si="1"/>
        <v>0</v>
      </c>
      <c r="J26" s="586">
        <f t="shared" si="2"/>
        <v>0</v>
      </c>
      <c r="K26" s="585">
        <f t="shared" si="3"/>
        <v>0</v>
      </c>
      <c r="L26" s="611"/>
    </row>
    <row r="27" spans="2:12" ht="20.100000000000001" customHeight="1" thickBot="1" x14ac:dyDescent="0.25">
      <c r="B27" s="577" t="s">
        <v>156</v>
      </c>
      <c r="C27" s="391">
        <v>1</v>
      </c>
      <c r="D27" s="391">
        <v>0</v>
      </c>
      <c r="E27" s="614">
        <v>1</v>
      </c>
      <c r="F27" s="550">
        <v>2</v>
      </c>
      <c r="G27" s="548">
        <v>0</v>
      </c>
      <c r="H27" s="613">
        <f t="shared" si="0"/>
        <v>-2</v>
      </c>
      <c r="I27" s="612" t="str">
        <f t="shared" si="1"/>
        <v>皆減</v>
      </c>
      <c r="J27" s="613">
        <f t="shared" si="2"/>
        <v>-1</v>
      </c>
      <c r="K27" s="612" t="str">
        <f t="shared" si="3"/>
        <v>皆減</v>
      </c>
      <c r="L27" s="611"/>
    </row>
    <row r="28" spans="2:12" ht="20.100000000000001" customHeight="1" x14ac:dyDescent="0.2"/>
    <row r="29" spans="2:12" ht="20.100000000000001" customHeight="1" x14ac:dyDescent="0.2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9" orientation="landscape" horizontalDpi="300" verticalDpi="300" r:id="rId1"/>
  <headerFooter alignWithMargins="0"/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29"/>
  <sheetViews>
    <sheetView showGridLines="0" showZeros="0" view="pageBreakPreview" zoomScale="60" zoomScaleNormal="90" workbookViewId="0">
      <pane xSplit="2" ySplit="5" topLeftCell="C16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10.69921875" defaultRowHeight="17.25" x14ac:dyDescent="0.2"/>
  <cols>
    <col min="1" max="1" width="2.796875" style="637" customWidth="1"/>
    <col min="2" max="2" width="21" style="637" customWidth="1"/>
    <col min="3" max="7" width="12.69921875" style="637" customWidth="1"/>
    <col min="8" max="11" width="13.296875" style="545" customWidth="1"/>
    <col min="12" max="12" width="2.3984375" style="637" customWidth="1"/>
    <col min="13" max="16384" width="10.69921875" style="637"/>
  </cols>
  <sheetData>
    <row r="1" spans="2:12" ht="20.100000000000001" customHeight="1" x14ac:dyDescent="0.2">
      <c r="B1" s="660" t="s">
        <v>261</v>
      </c>
    </row>
    <row r="2" spans="2:12" ht="20.100000000000001" customHeight="1" thickBot="1" x14ac:dyDescent="0.25">
      <c r="B2" s="653"/>
      <c r="C2" s="659"/>
      <c r="D2" s="659"/>
      <c r="E2" s="659"/>
      <c r="F2" s="659"/>
      <c r="G2" s="659"/>
      <c r="I2" s="604"/>
      <c r="K2" s="608" t="s">
        <v>171</v>
      </c>
    </row>
    <row r="3" spans="2:12" ht="20.100000000000001" customHeight="1" x14ac:dyDescent="0.2">
      <c r="B3" s="658" t="s">
        <v>170</v>
      </c>
      <c r="C3" s="657"/>
      <c r="D3" s="656"/>
      <c r="E3" s="655"/>
      <c r="F3" s="654"/>
      <c r="G3" s="653"/>
      <c r="H3" s="944" t="s">
        <v>66</v>
      </c>
      <c r="I3" s="945"/>
      <c r="J3" s="948" t="s">
        <v>216</v>
      </c>
      <c r="K3" s="945"/>
      <c r="L3" s="638"/>
    </row>
    <row r="4" spans="2:12" ht="20.100000000000001" customHeight="1" x14ac:dyDescent="0.2">
      <c r="B4" s="652"/>
      <c r="C4" s="651" t="s">
        <v>233</v>
      </c>
      <c r="D4" s="599" t="s">
        <v>234</v>
      </c>
      <c r="E4" s="630" t="s">
        <v>235</v>
      </c>
      <c r="F4" s="630" t="s">
        <v>224</v>
      </c>
      <c r="G4" s="600" t="s">
        <v>225</v>
      </c>
      <c r="H4" s="946"/>
      <c r="I4" s="947"/>
      <c r="J4" s="949"/>
      <c r="K4" s="947"/>
      <c r="L4" s="638"/>
    </row>
    <row r="5" spans="2:12" ht="30" thickBot="1" x14ac:dyDescent="0.25">
      <c r="B5" s="647" t="s">
        <v>169</v>
      </c>
      <c r="C5" s="597" t="s">
        <v>262</v>
      </c>
      <c r="D5" s="596"/>
      <c r="E5" s="595"/>
      <c r="F5" s="595" t="s">
        <v>218</v>
      </c>
      <c r="G5" s="594" t="s">
        <v>219</v>
      </c>
      <c r="H5" s="593" t="s">
        <v>82</v>
      </c>
      <c r="I5" s="591" t="s">
        <v>168</v>
      </c>
      <c r="J5" s="592" t="s">
        <v>81</v>
      </c>
      <c r="K5" s="591" t="s">
        <v>167</v>
      </c>
      <c r="L5" s="638"/>
    </row>
    <row r="6" spans="2:12" ht="19.5" customHeight="1" thickBot="1" x14ac:dyDescent="0.25">
      <c r="B6" s="650" t="s">
        <v>166</v>
      </c>
      <c r="C6" s="639">
        <v>43980106</v>
      </c>
      <c r="D6" s="548">
        <v>47441128</v>
      </c>
      <c r="E6" s="614">
        <v>50949545</v>
      </c>
      <c r="F6" s="550">
        <v>51040095</v>
      </c>
      <c r="G6" s="548">
        <v>55259989</v>
      </c>
      <c r="H6" s="576">
        <f>G6-F6</f>
        <v>4219894</v>
      </c>
      <c r="I6" s="575">
        <f>IF(AND(F6=0,G6=0),"",IF(AND(F6&gt;0,G6=0),"皆減",IF(AND(F6=0,G6&gt;0),"皆増",ROUND(H6/F6*100,1))))</f>
        <v>8.3000000000000007</v>
      </c>
      <c r="J6" s="576">
        <f>G6-C6</f>
        <v>11279883</v>
      </c>
      <c r="K6" s="575">
        <f>IF(AND(C6=0,G6=0),"",IF(AND(C6&gt;0,G6=0),"皆減",IF(AND(C6=0,G6&gt;0),"皆増",ROUND(J6/C6*100,1))))</f>
        <v>25.6</v>
      </c>
      <c r="L6" s="638"/>
    </row>
    <row r="7" spans="2:12" ht="20.100000000000001" customHeight="1" x14ac:dyDescent="0.2">
      <c r="B7" s="642" t="s">
        <v>165</v>
      </c>
      <c r="C7" s="641">
        <v>43820317</v>
      </c>
      <c r="D7" s="555">
        <v>47364051</v>
      </c>
      <c r="E7" s="615">
        <v>49877445</v>
      </c>
      <c r="F7" s="557">
        <v>50971217</v>
      </c>
      <c r="G7" s="555">
        <v>55068612</v>
      </c>
      <c r="H7" s="586">
        <f t="shared" ref="H7:H28" si="0">G7-F7</f>
        <v>4097395</v>
      </c>
      <c r="I7" s="585">
        <f t="shared" ref="I7:I28" si="1">IF(AND(F7=0,G7=0),"",IF(AND(F7&gt;0,G7=0),"皆減",IF(AND(F7=0,G7&gt;0),"皆増",ROUND(H7/F7*100,1))))</f>
        <v>8</v>
      </c>
      <c r="J7" s="586">
        <f t="shared" ref="J7:J28" si="2">G7-C7</f>
        <v>11248295</v>
      </c>
      <c r="K7" s="585">
        <f t="shared" ref="K7:K28" si="3">IF(AND(C7=0,G7=0),"",IF(AND(C7&gt;0,G7=0),"皆減",IF(AND(C7=0,G7&gt;0),"皆増",ROUND(J7/C7*100,1))))</f>
        <v>25.7</v>
      </c>
      <c r="L7" s="638"/>
    </row>
    <row r="8" spans="2:12" ht="20.100000000000001" customHeight="1" x14ac:dyDescent="0.2">
      <c r="B8" s="649" t="s">
        <v>164</v>
      </c>
      <c r="C8" s="648">
        <v>18613552</v>
      </c>
      <c r="D8" s="580">
        <v>19759618</v>
      </c>
      <c r="E8" s="628">
        <v>21839879</v>
      </c>
      <c r="F8" s="582">
        <v>22703364</v>
      </c>
      <c r="G8" s="580">
        <v>24375099</v>
      </c>
      <c r="H8" s="579">
        <f t="shared" si="0"/>
        <v>1671735</v>
      </c>
      <c r="I8" s="578">
        <f t="shared" si="1"/>
        <v>7.4</v>
      </c>
      <c r="J8" s="579">
        <f t="shared" si="2"/>
        <v>5761547</v>
      </c>
      <c r="K8" s="578">
        <f t="shared" si="3"/>
        <v>31</v>
      </c>
      <c r="L8" s="638"/>
    </row>
    <row r="9" spans="2:12" ht="20.100000000000001" customHeight="1" x14ac:dyDescent="0.2">
      <c r="B9" s="838" t="s">
        <v>236</v>
      </c>
      <c r="C9" s="847">
        <v>182520</v>
      </c>
      <c r="D9" s="848">
        <v>163785</v>
      </c>
      <c r="E9" s="849">
        <v>186510</v>
      </c>
      <c r="F9" s="850">
        <v>168107</v>
      </c>
      <c r="G9" s="848">
        <v>179725</v>
      </c>
      <c r="H9" s="579">
        <f>G9-F9</f>
        <v>11618</v>
      </c>
      <c r="I9" s="578">
        <f>IF(AND(F9=0,G9=0),"",IF(AND(F9&gt;0,G9=0),"皆減",IF(AND(F9=0,G9&gt;0),"皆増",ROUND(H9/F9*100,1))))</f>
        <v>6.9</v>
      </c>
      <c r="J9" s="579">
        <f>G9-C9</f>
        <v>-2795</v>
      </c>
      <c r="K9" s="578">
        <f>IF(AND(C9=0,G9=0),"",IF(AND(C9&gt;0,G9=0),"皆減",IF(AND(C9=0,G9&gt;0),"皆増",ROUND(J9/C9*100,1))))</f>
        <v>-1.5</v>
      </c>
      <c r="L9" s="638"/>
    </row>
    <row r="10" spans="2:12" ht="20.100000000000001" customHeight="1" thickBot="1" x14ac:dyDescent="0.25">
      <c r="B10" s="577" t="s">
        <v>237</v>
      </c>
      <c r="C10" s="639">
        <v>159789</v>
      </c>
      <c r="D10" s="548">
        <v>77077</v>
      </c>
      <c r="E10" s="614">
        <v>1072100</v>
      </c>
      <c r="F10" s="550">
        <v>68878</v>
      </c>
      <c r="G10" s="548">
        <v>191377</v>
      </c>
      <c r="H10" s="576">
        <f t="shared" si="0"/>
        <v>122499</v>
      </c>
      <c r="I10" s="575">
        <f t="shared" si="1"/>
        <v>177.8</v>
      </c>
      <c r="J10" s="576">
        <f t="shared" si="2"/>
        <v>31588</v>
      </c>
      <c r="K10" s="575">
        <f t="shared" si="3"/>
        <v>19.8</v>
      </c>
      <c r="L10" s="638"/>
    </row>
    <row r="11" spans="2:12" ht="20.100000000000001" customHeight="1" thickBot="1" x14ac:dyDescent="0.25">
      <c r="B11" s="577" t="s">
        <v>238</v>
      </c>
      <c r="C11" s="639">
        <v>41885712</v>
      </c>
      <c r="D11" s="548">
        <v>43867507</v>
      </c>
      <c r="E11" s="614">
        <v>45267361</v>
      </c>
      <c r="F11" s="550">
        <v>46693810</v>
      </c>
      <c r="G11" s="548">
        <v>50267385</v>
      </c>
      <c r="H11" s="576">
        <f t="shared" si="0"/>
        <v>3573575</v>
      </c>
      <c r="I11" s="575">
        <f t="shared" si="1"/>
        <v>7.7</v>
      </c>
      <c r="J11" s="576">
        <f t="shared" si="2"/>
        <v>8381673</v>
      </c>
      <c r="K11" s="575">
        <f t="shared" si="3"/>
        <v>20</v>
      </c>
      <c r="L11" s="638"/>
    </row>
    <row r="12" spans="2:12" ht="20.100000000000001" customHeight="1" x14ac:dyDescent="0.2">
      <c r="B12" s="587" t="s">
        <v>239</v>
      </c>
      <c r="C12" s="641">
        <v>41697999</v>
      </c>
      <c r="D12" s="555">
        <v>43827136</v>
      </c>
      <c r="E12" s="615">
        <v>45229809</v>
      </c>
      <c r="F12" s="557">
        <v>46679561</v>
      </c>
      <c r="G12" s="555">
        <v>50241843</v>
      </c>
      <c r="H12" s="586">
        <f t="shared" si="0"/>
        <v>3562282</v>
      </c>
      <c r="I12" s="585">
        <f t="shared" si="1"/>
        <v>7.6</v>
      </c>
      <c r="J12" s="586">
        <f t="shared" si="2"/>
        <v>8543844</v>
      </c>
      <c r="K12" s="585">
        <f t="shared" si="3"/>
        <v>20.5</v>
      </c>
      <c r="L12" s="638"/>
    </row>
    <row r="13" spans="2:12" ht="20.100000000000001" customHeight="1" x14ac:dyDescent="0.2">
      <c r="B13" s="584" t="s">
        <v>163</v>
      </c>
      <c r="C13" s="648">
        <v>34398618</v>
      </c>
      <c r="D13" s="580">
        <v>36548786</v>
      </c>
      <c r="E13" s="628">
        <v>38247549</v>
      </c>
      <c r="F13" s="582">
        <v>39842276</v>
      </c>
      <c r="G13" s="580">
        <v>43532055</v>
      </c>
      <c r="H13" s="579">
        <f t="shared" si="0"/>
        <v>3689779</v>
      </c>
      <c r="I13" s="578">
        <f t="shared" si="1"/>
        <v>9.3000000000000007</v>
      </c>
      <c r="J13" s="579">
        <f t="shared" si="2"/>
        <v>9133437</v>
      </c>
      <c r="K13" s="578">
        <f t="shared" si="3"/>
        <v>26.6</v>
      </c>
      <c r="L13" s="638"/>
    </row>
    <row r="14" spans="2:12" ht="20.100000000000001" customHeight="1" thickBot="1" x14ac:dyDescent="0.25">
      <c r="B14" s="577" t="s">
        <v>240</v>
      </c>
      <c r="C14" s="639">
        <v>187713</v>
      </c>
      <c r="D14" s="548">
        <v>40371</v>
      </c>
      <c r="E14" s="614">
        <v>37552</v>
      </c>
      <c r="F14" s="550">
        <v>14249</v>
      </c>
      <c r="G14" s="548">
        <v>25542</v>
      </c>
      <c r="H14" s="576">
        <f t="shared" si="0"/>
        <v>11293</v>
      </c>
      <c r="I14" s="575">
        <f t="shared" si="1"/>
        <v>79.3</v>
      </c>
      <c r="J14" s="576">
        <f t="shared" si="2"/>
        <v>-162171</v>
      </c>
      <c r="K14" s="575">
        <f t="shared" si="3"/>
        <v>-86.4</v>
      </c>
      <c r="L14" s="638"/>
    </row>
    <row r="15" spans="2:12" ht="20.100000000000001" customHeight="1" x14ac:dyDescent="0.2">
      <c r="B15" s="559" t="s">
        <v>241</v>
      </c>
      <c r="C15" s="641">
        <v>2122318</v>
      </c>
      <c r="D15" s="555">
        <f>D7-D12</f>
        <v>3536915</v>
      </c>
      <c r="E15" s="615">
        <f>E7-E12</f>
        <v>4647636</v>
      </c>
      <c r="F15" s="557">
        <v>4291656</v>
      </c>
      <c r="G15" s="555">
        <v>4826769</v>
      </c>
      <c r="H15" s="586">
        <f t="shared" si="0"/>
        <v>535113</v>
      </c>
      <c r="I15" s="585">
        <f t="shared" si="1"/>
        <v>12.5</v>
      </c>
      <c r="J15" s="586">
        <f t="shared" si="2"/>
        <v>2704451</v>
      </c>
      <c r="K15" s="585">
        <f t="shared" si="3"/>
        <v>127.4</v>
      </c>
      <c r="L15" s="638"/>
    </row>
    <row r="16" spans="2:12" ht="20.100000000000001" customHeight="1" thickBot="1" x14ac:dyDescent="0.25">
      <c r="B16" s="574" t="s">
        <v>242</v>
      </c>
      <c r="C16" s="639">
        <v>-27924</v>
      </c>
      <c r="D16" s="548">
        <f>D10-D14</f>
        <v>36706</v>
      </c>
      <c r="E16" s="614">
        <f>E10-E14</f>
        <v>1034548</v>
      </c>
      <c r="F16" s="550">
        <v>54629</v>
      </c>
      <c r="G16" s="548">
        <v>165835</v>
      </c>
      <c r="H16" s="576">
        <f t="shared" si="0"/>
        <v>111206</v>
      </c>
      <c r="I16" s="575">
        <f t="shared" si="1"/>
        <v>203.6</v>
      </c>
      <c r="J16" s="576">
        <f t="shared" si="2"/>
        <v>193759</v>
      </c>
      <c r="K16" s="575">
        <f t="shared" si="3"/>
        <v>-693.9</v>
      </c>
      <c r="L16" s="638"/>
    </row>
    <row r="17" spans="2:12" ht="20.100000000000001" customHeight="1" thickBot="1" x14ac:dyDescent="0.25">
      <c r="B17" s="574" t="s">
        <v>243</v>
      </c>
      <c r="C17" s="639">
        <v>2094394</v>
      </c>
      <c r="D17" s="548">
        <f>D6-D11</f>
        <v>3573621</v>
      </c>
      <c r="E17" s="614">
        <f>E6-E11</f>
        <v>5682184</v>
      </c>
      <c r="F17" s="550">
        <v>4346285</v>
      </c>
      <c r="G17" s="548">
        <v>4992604</v>
      </c>
      <c r="H17" s="576">
        <f t="shared" si="0"/>
        <v>646319</v>
      </c>
      <c r="I17" s="575">
        <f t="shared" si="1"/>
        <v>14.9</v>
      </c>
      <c r="J17" s="576">
        <f t="shared" si="2"/>
        <v>2898210</v>
      </c>
      <c r="K17" s="575">
        <f t="shared" si="3"/>
        <v>138.4</v>
      </c>
      <c r="L17" s="638"/>
    </row>
    <row r="18" spans="2:12" ht="20.100000000000001" customHeight="1" x14ac:dyDescent="0.2">
      <c r="B18" s="572" t="s">
        <v>244</v>
      </c>
      <c r="C18" s="641">
        <v>1136459</v>
      </c>
      <c r="D18" s="555">
        <v>1022125</v>
      </c>
      <c r="E18" s="615">
        <v>1166524</v>
      </c>
      <c r="F18" s="557">
        <v>1280768</v>
      </c>
      <c r="G18" s="555">
        <v>1467627</v>
      </c>
      <c r="H18" s="586">
        <f t="shared" si="0"/>
        <v>186859</v>
      </c>
      <c r="I18" s="585">
        <f t="shared" si="1"/>
        <v>14.6</v>
      </c>
      <c r="J18" s="586">
        <f t="shared" si="2"/>
        <v>331168</v>
      </c>
      <c r="K18" s="585">
        <f t="shared" si="3"/>
        <v>29.1</v>
      </c>
      <c r="L18" s="638"/>
    </row>
    <row r="19" spans="2:12" ht="20.100000000000001" customHeight="1" thickBot="1" x14ac:dyDescent="0.25">
      <c r="B19" s="566" t="s">
        <v>245</v>
      </c>
      <c r="C19" s="639">
        <v>187543</v>
      </c>
      <c r="D19" s="548">
        <v>140632</v>
      </c>
      <c r="E19" s="614">
        <v>0</v>
      </c>
      <c r="F19" s="550">
        <v>0</v>
      </c>
      <c r="G19" s="548">
        <v>12509</v>
      </c>
      <c r="H19" s="576">
        <f t="shared" si="0"/>
        <v>12509</v>
      </c>
      <c r="I19" s="575" t="str">
        <f t="shared" si="1"/>
        <v>皆増</v>
      </c>
      <c r="J19" s="576">
        <f t="shared" si="2"/>
        <v>-175034</v>
      </c>
      <c r="K19" s="575">
        <f t="shared" si="3"/>
        <v>-93.3</v>
      </c>
      <c r="L19" s="638"/>
    </row>
    <row r="20" spans="2:12" ht="20.100000000000001" customHeight="1" x14ac:dyDescent="0.2">
      <c r="B20" s="559" t="s">
        <v>246</v>
      </c>
      <c r="C20" s="646">
        <v>105.08973584080137</v>
      </c>
      <c r="D20" s="568">
        <f>D7/D12*100</f>
        <v>108.07014859469713</v>
      </c>
      <c r="E20" s="620">
        <f>E7/E12*100</f>
        <v>110.27560386116156</v>
      </c>
      <c r="F20" s="645">
        <f>F7/F12*100</f>
        <v>109.19386538360976</v>
      </c>
      <c r="G20" s="568">
        <f>G7/G12*100</f>
        <v>109.60706994765299</v>
      </c>
      <c r="H20" s="619">
        <f t="shared" si="0"/>
        <v>0.4132045640432267</v>
      </c>
      <c r="I20" s="585">
        <f t="shared" si="1"/>
        <v>0.4</v>
      </c>
      <c r="J20" s="619">
        <f t="shared" si="2"/>
        <v>4.5173341068516208</v>
      </c>
      <c r="K20" s="585">
        <f t="shared" si="3"/>
        <v>4.3</v>
      </c>
      <c r="L20" s="638"/>
    </row>
    <row r="21" spans="2:12" ht="20.100000000000001" customHeight="1" x14ac:dyDescent="0.2">
      <c r="B21" s="559" t="s">
        <v>247</v>
      </c>
      <c r="C21" s="646">
        <v>105.00025879946841</v>
      </c>
      <c r="D21" s="568">
        <f>D6/D11*100</f>
        <v>108.14639637488403</v>
      </c>
      <c r="E21" s="620">
        <f>E6/E11*100</f>
        <v>112.55249670949451</v>
      </c>
      <c r="F21" s="645">
        <f>F6/F11*100</f>
        <v>109.30805389408147</v>
      </c>
      <c r="G21" s="568">
        <f>G6/G11*100</f>
        <v>109.93209414016663</v>
      </c>
      <c r="H21" s="619">
        <f t="shared" si="0"/>
        <v>0.6240402460851584</v>
      </c>
      <c r="I21" s="585">
        <f t="shared" si="1"/>
        <v>0.6</v>
      </c>
      <c r="J21" s="619">
        <f t="shared" si="2"/>
        <v>4.9318353406982141</v>
      </c>
      <c r="K21" s="585">
        <f t="shared" si="3"/>
        <v>4.7</v>
      </c>
      <c r="L21" s="638"/>
    </row>
    <row r="22" spans="2:12" ht="20.100000000000001" customHeight="1" x14ac:dyDescent="0.2">
      <c r="B22" s="846" t="s">
        <v>248</v>
      </c>
      <c r="C22" s="621">
        <f>ROUND(C18/(C8-C9)*100,1)</f>
        <v>6.2</v>
      </c>
      <c r="D22" s="621">
        <f>ROUND(D18/(D8-D9)*100,1)</f>
        <v>5.2</v>
      </c>
      <c r="E22" s="620">
        <f>ROUND(E18/(E8-E9)*100,1)</f>
        <v>5.4</v>
      </c>
      <c r="F22" s="620">
        <f>ROUND(F18/(F8-F9)*100,1)</f>
        <v>5.7</v>
      </c>
      <c r="G22" s="568">
        <f>ROUND(G18/(G8-G9)*100,1)</f>
        <v>6.1</v>
      </c>
      <c r="H22" s="619">
        <f t="shared" si="0"/>
        <v>0.39999999999999947</v>
      </c>
      <c r="I22" s="585">
        <f t="shared" si="1"/>
        <v>7</v>
      </c>
      <c r="J22" s="619">
        <f t="shared" si="2"/>
        <v>-0.10000000000000053</v>
      </c>
      <c r="K22" s="585">
        <f t="shared" si="3"/>
        <v>-1.6</v>
      </c>
      <c r="L22" s="638"/>
    </row>
    <row r="23" spans="2:12" ht="20.100000000000001" customHeight="1" thickBot="1" x14ac:dyDescent="0.25">
      <c r="B23" s="566" t="s">
        <v>249</v>
      </c>
      <c r="C23" s="644">
        <v>1.0175393325777999</v>
      </c>
      <c r="D23" s="562">
        <f>D19/D8*100</f>
        <v>0.71171416370498664</v>
      </c>
      <c r="E23" s="617">
        <f>E19/E8*100</f>
        <v>0</v>
      </c>
      <c r="F23" s="643">
        <f>F19/F8*100</f>
        <v>0</v>
      </c>
      <c r="G23" s="562">
        <f>G19/G8*100</f>
        <v>5.1318765925832753E-2</v>
      </c>
      <c r="H23" s="576">
        <f t="shared" si="0"/>
        <v>5.1318765925832753E-2</v>
      </c>
      <c r="I23" s="575" t="str">
        <f t="shared" si="1"/>
        <v>皆増</v>
      </c>
      <c r="J23" s="576">
        <f t="shared" si="2"/>
        <v>-0.96622056665196721</v>
      </c>
      <c r="K23" s="575">
        <f t="shared" si="3"/>
        <v>-95</v>
      </c>
      <c r="L23" s="638"/>
    </row>
    <row r="24" spans="2:12" ht="20.100000000000001" customHeight="1" x14ac:dyDescent="0.2">
      <c r="B24" s="642" t="s">
        <v>160</v>
      </c>
      <c r="C24" s="641">
        <v>16</v>
      </c>
      <c r="D24" s="555">
        <v>20</v>
      </c>
      <c r="E24" s="615">
        <v>20</v>
      </c>
      <c r="F24" s="557">
        <v>23</v>
      </c>
      <c r="G24" s="555">
        <v>31</v>
      </c>
      <c r="H24" s="586">
        <f t="shared" si="0"/>
        <v>8</v>
      </c>
      <c r="I24" s="585">
        <f t="shared" si="1"/>
        <v>34.799999999999997</v>
      </c>
      <c r="J24" s="586">
        <f t="shared" si="2"/>
        <v>15</v>
      </c>
      <c r="K24" s="585">
        <f t="shared" si="3"/>
        <v>93.8</v>
      </c>
      <c r="L24" s="638"/>
    </row>
    <row r="25" spans="2:12" ht="20.100000000000001" customHeight="1" x14ac:dyDescent="0.2">
      <c r="B25" s="642" t="s">
        <v>159</v>
      </c>
      <c r="C25" s="641">
        <v>0</v>
      </c>
      <c r="D25" s="555"/>
      <c r="E25" s="615"/>
      <c r="F25" s="557"/>
      <c r="G25" s="555"/>
      <c r="H25" s="586">
        <f t="shared" si="0"/>
        <v>0</v>
      </c>
      <c r="I25" s="585" t="str">
        <f t="shared" si="1"/>
        <v/>
      </c>
      <c r="J25" s="586">
        <f t="shared" si="2"/>
        <v>0</v>
      </c>
      <c r="K25" s="585" t="str">
        <f t="shared" si="3"/>
        <v/>
      </c>
      <c r="L25" s="638"/>
    </row>
    <row r="26" spans="2:12" ht="20.100000000000001" customHeight="1" x14ac:dyDescent="0.2">
      <c r="B26" s="642" t="s">
        <v>158</v>
      </c>
      <c r="C26" s="641">
        <v>5</v>
      </c>
      <c r="D26" s="555">
        <v>4</v>
      </c>
      <c r="E26" s="615">
        <v>2</v>
      </c>
      <c r="F26" s="557">
        <v>2</v>
      </c>
      <c r="G26" s="555">
        <v>3</v>
      </c>
      <c r="H26" s="586">
        <f t="shared" si="0"/>
        <v>1</v>
      </c>
      <c r="I26" s="585">
        <f t="shared" si="1"/>
        <v>50</v>
      </c>
      <c r="J26" s="586">
        <f t="shared" si="2"/>
        <v>-2</v>
      </c>
      <c r="K26" s="585">
        <f t="shared" si="3"/>
        <v>-40</v>
      </c>
      <c r="L26" s="638"/>
    </row>
    <row r="27" spans="2:12" ht="20.100000000000001" customHeight="1" x14ac:dyDescent="0.2">
      <c r="B27" s="642" t="s">
        <v>157</v>
      </c>
      <c r="C27" s="641">
        <v>5</v>
      </c>
      <c r="D27" s="555">
        <v>4</v>
      </c>
      <c r="E27" s="615">
        <v>2</v>
      </c>
      <c r="F27" s="557">
        <v>2</v>
      </c>
      <c r="G27" s="555">
        <v>5</v>
      </c>
      <c r="H27" s="586">
        <f t="shared" si="0"/>
        <v>3</v>
      </c>
      <c r="I27" s="585">
        <f t="shared" si="1"/>
        <v>150</v>
      </c>
      <c r="J27" s="586">
        <f t="shared" si="2"/>
        <v>0</v>
      </c>
      <c r="K27" s="585">
        <f t="shared" si="3"/>
        <v>0</v>
      </c>
      <c r="L27" s="638"/>
    </row>
    <row r="28" spans="2:12" ht="20.100000000000001" customHeight="1" thickBot="1" x14ac:dyDescent="0.25">
      <c r="B28" s="640" t="s">
        <v>156</v>
      </c>
      <c r="C28" s="639">
        <v>2</v>
      </c>
      <c r="D28" s="548">
        <v>2</v>
      </c>
      <c r="E28" s="614">
        <v>0</v>
      </c>
      <c r="F28" s="550">
        <v>0</v>
      </c>
      <c r="G28" s="548">
        <v>2</v>
      </c>
      <c r="H28" s="613">
        <f t="shared" si="0"/>
        <v>2</v>
      </c>
      <c r="I28" s="612" t="str">
        <f t="shared" si="1"/>
        <v>皆増</v>
      </c>
      <c r="J28" s="613">
        <f t="shared" si="2"/>
        <v>0</v>
      </c>
      <c r="K28" s="612">
        <f t="shared" si="3"/>
        <v>0</v>
      </c>
    </row>
    <row r="29" spans="2:12" ht="20.100000000000001" customHeight="1" x14ac:dyDescent="0.2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25"/>
  <sheetViews>
    <sheetView showGridLines="0" showZeros="0" zoomScale="90" zoomScaleNormal="90" workbookViewId="0">
      <pane xSplit="3" ySplit="5" topLeftCell="D16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10.69921875" defaultRowHeight="17.25" x14ac:dyDescent="0.2"/>
  <cols>
    <col min="1" max="1" width="2.19921875" style="4" customWidth="1"/>
    <col min="2" max="2" width="4.69921875" style="4" customWidth="1"/>
    <col min="3" max="3" width="23.59765625" style="4" customWidth="1"/>
    <col min="4" max="8" width="12.69921875" style="4" customWidth="1"/>
    <col min="9" max="12" width="13.296875" style="4" customWidth="1"/>
    <col min="13" max="13" width="2.796875" style="4" customWidth="1"/>
    <col min="14" max="14" width="10.69921875" style="4"/>
    <col min="15" max="15" width="4.69921875" style="4" customWidth="1"/>
    <col min="16" max="16" width="21.69921875" style="4" customWidth="1"/>
    <col min="17" max="20" width="11.69921875" style="4" customWidth="1"/>
    <col min="21" max="21" width="2" style="4" customWidth="1"/>
    <col min="22" max="22" width="12.69921875" style="4" customWidth="1"/>
    <col min="23" max="23" width="10.69921875" style="4"/>
    <col min="24" max="24" width="12.69921875" style="4" customWidth="1"/>
    <col min="25" max="16384" width="10.69921875" style="4"/>
  </cols>
  <sheetData>
    <row r="1" spans="2:13" ht="20.100000000000001" customHeight="1" x14ac:dyDescent="0.2">
      <c r="B1" s="610" t="s">
        <v>198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</row>
    <row r="2" spans="2:13" ht="20.100000000000001" customHeight="1" thickBot="1" x14ac:dyDescent="0.25">
      <c r="B2" s="609"/>
      <c r="C2" s="609"/>
      <c r="D2" s="609"/>
      <c r="E2" s="609"/>
      <c r="F2" s="609"/>
      <c r="G2" s="609"/>
      <c r="H2" s="609"/>
      <c r="I2" s="545"/>
      <c r="J2" s="604"/>
      <c r="K2" s="545"/>
      <c r="L2" s="608" t="s">
        <v>171</v>
      </c>
    </row>
    <row r="3" spans="2:13" ht="20.100000000000001" customHeight="1" x14ac:dyDescent="0.2">
      <c r="B3" s="611"/>
      <c r="C3" s="545"/>
      <c r="D3" s="762"/>
      <c r="E3" s="635"/>
      <c r="F3" s="634"/>
      <c r="G3" s="605"/>
      <c r="H3" s="604"/>
      <c r="I3" s="944" t="s">
        <v>66</v>
      </c>
      <c r="J3" s="945"/>
      <c r="K3" s="948" t="s">
        <v>216</v>
      </c>
      <c r="L3" s="945"/>
      <c r="M3" s="716"/>
    </row>
    <row r="4" spans="2:13" ht="20.100000000000001" customHeight="1" x14ac:dyDescent="0.2">
      <c r="B4" s="611"/>
      <c r="C4" s="763" t="s">
        <v>170</v>
      </c>
      <c r="D4" s="764" t="s">
        <v>221</v>
      </c>
      <c r="E4" s="765" t="s">
        <v>222</v>
      </c>
      <c r="F4" s="766" t="s">
        <v>223</v>
      </c>
      <c r="G4" s="767" t="s">
        <v>224</v>
      </c>
      <c r="H4" s="768" t="s">
        <v>225</v>
      </c>
      <c r="I4" s="946"/>
      <c r="J4" s="947"/>
      <c r="K4" s="949"/>
      <c r="L4" s="947"/>
      <c r="M4" s="716"/>
    </row>
    <row r="5" spans="2:13" ht="30" thickBot="1" x14ac:dyDescent="0.25">
      <c r="B5" s="629"/>
      <c r="C5" s="609" t="s">
        <v>169</v>
      </c>
      <c r="D5" s="597" t="s">
        <v>262</v>
      </c>
      <c r="E5" s="596"/>
      <c r="F5" s="595"/>
      <c r="G5" s="595" t="s">
        <v>218</v>
      </c>
      <c r="H5" s="594" t="s">
        <v>219</v>
      </c>
      <c r="I5" s="593" t="s">
        <v>82</v>
      </c>
      <c r="J5" s="591" t="s">
        <v>168</v>
      </c>
      <c r="K5" s="592" t="s">
        <v>81</v>
      </c>
      <c r="L5" s="591" t="s">
        <v>167</v>
      </c>
      <c r="M5" s="716"/>
    </row>
    <row r="6" spans="2:13" ht="20.100000000000001" customHeight="1" x14ac:dyDescent="0.2">
      <c r="B6" s="769" t="s">
        <v>187</v>
      </c>
      <c r="C6" s="770" t="s">
        <v>166</v>
      </c>
      <c r="D6" s="675">
        <v>1159880</v>
      </c>
      <c r="E6" s="674">
        <v>36875</v>
      </c>
      <c r="F6" s="673">
        <v>32209</v>
      </c>
      <c r="G6" s="672">
        <v>29435</v>
      </c>
      <c r="H6" s="671">
        <v>36733</v>
      </c>
      <c r="I6" s="771">
        <f>H6-G6</f>
        <v>7298</v>
      </c>
      <c r="J6" s="772">
        <f>IF(AND(G6=0,H6=0),"",IF(AND(G6&gt;0,H6=0),"皆減",IF(AND(G6=0,H6&gt;0),"皆増",ROUND(I6/G6*100,1))))</f>
        <v>24.8</v>
      </c>
      <c r="K6" s="773">
        <f>H6-D6</f>
        <v>-1123147</v>
      </c>
      <c r="L6" s="774">
        <f>IF(AND(D6=0,H6=0),"",IF(AND(D6&gt;0,H6=0),"皆減",IF(AND(D6=0,H6&gt;0),"皆増",ROUND(K6/D6*100,1))))</f>
        <v>-96.8</v>
      </c>
      <c r="M6" s="716"/>
    </row>
    <row r="7" spans="2:13" ht="20.100000000000001" customHeight="1" x14ac:dyDescent="0.2">
      <c r="B7" s="769" t="s">
        <v>197</v>
      </c>
      <c r="C7" s="611" t="s">
        <v>196</v>
      </c>
      <c r="D7" s="685">
        <v>645256</v>
      </c>
      <c r="E7" s="684">
        <v>15582</v>
      </c>
      <c r="F7" s="683">
        <v>15806</v>
      </c>
      <c r="G7" s="682">
        <v>16827</v>
      </c>
      <c r="H7" s="681">
        <v>17130</v>
      </c>
      <c r="I7" s="586">
        <f t="shared" ref="I7:I22" si="0">H7-G7</f>
        <v>303</v>
      </c>
      <c r="J7" s="585">
        <f t="shared" ref="J7:J22" si="1">IF(AND(G7=0,H7=0),"",IF(AND(G7&gt;0,H7=0),"皆減",IF(AND(G7=0,H7&gt;0),"皆増",ROUND(I7/G7*100,1))))</f>
        <v>1.8</v>
      </c>
      <c r="K7" s="586">
        <f t="shared" ref="K7:K22" si="2">H7-D7</f>
        <v>-628126</v>
      </c>
      <c r="L7" s="585">
        <f t="shared" ref="L7:L22" si="3">IF(AND(D7=0,H7=0),"",IF(AND(D7&gt;0,H7=0),"皆減",IF(AND(D7=0,H7&gt;0),"皆増",ROUND(K7/D7*100,1))))</f>
        <v>-97.3</v>
      </c>
      <c r="M7" s="716"/>
    </row>
    <row r="8" spans="2:13" ht="20.100000000000001" customHeight="1" x14ac:dyDescent="0.2">
      <c r="B8" s="769" t="s">
        <v>189</v>
      </c>
      <c r="C8" s="775" t="s">
        <v>195</v>
      </c>
      <c r="D8" s="690">
        <v>856340</v>
      </c>
      <c r="E8" s="689">
        <v>44717</v>
      </c>
      <c r="F8" s="688">
        <v>32574</v>
      </c>
      <c r="G8" s="687">
        <v>35805</v>
      </c>
      <c r="H8" s="691">
        <v>36476</v>
      </c>
      <c r="I8" s="579">
        <f t="shared" si="0"/>
        <v>671</v>
      </c>
      <c r="J8" s="578">
        <f t="shared" si="1"/>
        <v>1.9</v>
      </c>
      <c r="K8" s="579">
        <f t="shared" si="2"/>
        <v>-819864</v>
      </c>
      <c r="L8" s="578">
        <f t="shared" si="3"/>
        <v>-95.7</v>
      </c>
      <c r="M8" s="716"/>
    </row>
    <row r="9" spans="2:13" ht="20.100000000000001" customHeight="1" thickBot="1" x14ac:dyDescent="0.25">
      <c r="B9" s="769" t="s">
        <v>187</v>
      </c>
      <c r="C9" s="776" t="s">
        <v>194</v>
      </c>
      <c r="D9" s="685">
        <v>644408</v>
      </c>
      <c r="E9" s="684">
        <v>38532</v>
      </c>
      <c r="F9" s="683">
        <v>26915</v>
      </c>
      <c r="G9" s="682">
        <v>30493</v>
      </c>
      <c r="H9" s="681">
        <v>31477</v>
      </c>
      <c r="I9" s="576">
        <f t="shared" si="0"/>
        <v>984</v>
      </c>
      <c r="J9" s="575">
        <f>IF(AND(G9=0,H9=0),"",IF(AND(G9&gt;0,H9=0),"皆減",IF(AND(G9=0,H9&gt;0),"皆増",ROUND(I9/G9*100,1))))</f>
        <v>3.2</v>
      </c>
      <c r="K9" s="576">
        <f t="shared" si="2"/>
        <v>-612931</v>
      </c>
      <c r="L9" s="575">
        <f t="shared" si="3"/>
        <v>-95.1</v>
      </c>
      <c r="M9" s="716"/>
    </row>
    <row r="10" spans="2:13" ht="20.100000000000001" customHeight="1" thickBot="1" x14ac:dyDescent="0.25">
      <c r="B10" s="777" t="s">
        <v>185</v>
      </c>
      <c r="C10" s="778" t="s">
        <v>184</v>
      </c>
      <c r="D10" s="779">
        <v>303540</v>
      </c>
      <c r="E10" s="780">
        <f>E6-E8</f>
        <v>-7842</v>
      </c>
      <c r="F10" s="781">
        <f>F6-F8</f>
        <v>-365</v>
      </c>
      <c r="G10" s="782">
        <f>G6-G8</f>
        <v>-6370</v>
      </c>
      <c r="H10" s="851">
        <f>H6-H8</f>
        <v>257</v>
      </c>
      <c r="I10" s="576">
        <f t="shared" si="0"/>
        <v>6627</v>
      </c>
      <c r="J10" s="575">
        <f t="shared" si="1"/>
        <v>-104</v>
      </c>
      <c r="K10" s="576">
        <f t="shared" si="2"/>
        <v>-303283</v>
      </c>
      <c r="L10" s="575">
        <f>IF(AND(D10=0,H10=0),"",IF(AND(D10&gt;0,H10=0),"皆減",IF(AND(D10=0,H10&gt;0),"皆増",ROUND(K10/D10*100,1))))</f>
        <v>-99.9</v>
      </c>
      <c r="M10" s="716"/>
    </row>
    <row r="11" spans="2:13" ht="20.100000000000001" customHeight="1" x14ac:dyDescent="0.2">
      <c r="B11" s="769" t="s">
        <v>193</v>
      </c>
      <c r="C11" s="783" t="s">
        <v>192</v>
      </c>
      <c r="D11" s="675">
        <v>2354217</v>
      </c>
      <c r="E11" s="674">
        <v>48982</v>
      </c>
      <c r="F11" s="673">
        <v>39038</v>
      </c>
      <c r="G11" s="672">
        <v>15557</v>
      </c>
      <c r="H11" s="671">
        <v>45046</v>
      </c>
      <c r="I11" s="586">
        <f t="shared" si="0"/>
        <v>29489</v>
      </c>
      <c r="J11" s="585">
        <f t="shared" si="1"/>
        <v>189.6</v>
      </c>
      <c r="K11" s="586">
        <f t="shared" si="2"/>
        <v>-2309171</v>
      </c>
      <c r="L11" s="585">
        <f t="shared" si="3"/>
        <v>-98.1</v>
      </c>
      <c r="M11" s="716"/>
    </row>
    <row r="12" spans="2:13" ht="20.100000000000001" customHeight="1" x14ac:dyDescent="0.2">
      <c r="B12" s="769" t="s">
        <v>191</v>
      </c>
      <c r="C12" s="611" t="s">
        <v>190</v>
      </c>
      <c r="D12" s="685">
        <v>1281800</v>
      </c>
      <c r="E12" s="684">
        <v>1200</v>
      </c>
      <c r="F12" s="683">
        <v>11400</v>
      </c>
      <c r="G12" s="682">
        <v>0</v>
      </c>
      <c r="H12" s="681">
        <v>18000</v>
      </c>
      <c r="I12" s="784">
        <f t="shared" si="0"/>
        <v>18000</v>
      </c>
      <c r="J12" s="785" t="str">
        <f t="shared" si="1"/>
        <v>皆増</v>
      </c>
      <c r="K12" s="784">
        <f t="shared" si="2"/>
        <v>-1263800</v>
      </c>
      <c r="L12" s="785">
        <f t="shared" si="3"/>
        <v>-98.6</v>
      </c>
      <c r="M12" s="716"/>
    </row>
    <row r="13" spans="2:13" ht="20.100000000000001" customHeight="1" x14ac:dyDescent="0.2">
      <c r="B13" s="769" t="s">
        <v>189</v>
      </c>
      <c r="C13" s="786" t="s">
        <v>188</v>
      </c>
      <c r="D13" s="690">
        <v>2665268</v>
      </c>
      <c r="E13" s="689">
        <v>29350</v>
      </c>
      <c r="F13" s="688">
        <v>49171</v>
      </c>
      <c r="G13" s="687">
        <v>15554</v>
      </c>
      <c r="H13" s="686">
        <v>35046</v>
      </c>
      <c r="I13" s="787">
        <f t="shared" si="0"/>
        <v>19492</v>
      </c>
      <c r="J13" s="788">
        <f t="shared" si="1"/>
        <v>125.3</v>
      </c>
      <c r="K13" s="789">
        <f t="shared" si="2"/>
        <v>-2630222</v>
      </c>
      <c r="L13" s="790">
        <f t="shared" si="3"/>
        <v>-98.7</v>
      </c>
      <c r="M13" s="716"/>
    </row>
    <row r="14" spans="2:13" ht="20.100000000000001" customHeight="1" thickBot="1" x14ac:dyDescent="0.25">
      <c r="B14" s="769" t="s">
        <v>187</v>
      </c>
      <c r="C14" s="776" t="s">
        <v>186</v>
      </c>
      <c r="D14" s="685">
        <v>1818317</v>
      </c>
      <c r="E14" s="684">
        <v>1998</v>
      </c>
      <c r="F14" s="683">
        <v>27363</v>
      </c>
      <c r="G14" s="682">
        <v>0</v>
      </c>
      <c r="H14" s="681">
        <v>19732</v>
      </c>
      <c r="I14" s="586">
        <f t="shared" si="0"/>
        <v>19732</v>
      </c>
      <c r="J14" s="585" t="str">
        <f t="shared" si="1"/>
        <v>皆増</v>
      </c>
      <c r="K14" s="586">
        <f t="shared" si="2"/>
        <v>-1798585</v>
      </c>
      <c r="L14" s="585">
        <f t="shared" si="3"/>
        <v>-98.9</v>
      </c>
      <c r="M14" s="716"/>
    </row>
    <row r="15" spans="2:13" ht="20.100000000000001" customHeight="1" thickBot="1" x14ac:dyDescent="0.25">
      <c r="B15" s="777" t="s">
        <v>185</v>
      </c>
      <c r="C15" s="778" t="s">
        <v>184</v>
      </c>
      <c r="D15" s="779">
        <v>-311051</v>
      </c>
      <c r="E15" s="780">
        <f>E11-E13</f>
        <v>19632</v>
      </c>
      <c r="F15" s="781">
        <f>F11-F13</f>
        <v>-10133</v>
      </c>
      <c r="G15" s="782">
        <f>G11-G13</f>
        <v>3</v>
      </c>
      <c r="H15" s="851">
        <f>H11-H13</f>
        <v>10000</v>
      </c>
      <c r="I15" s="576">
        <f t="shared" si="0"/>
        <v>9997</v>
      </c>
      <c r="J15" s="575">
        <f t="shared" si="1"/>
        <v>333233.3</v>
      </c>
      <c r="K15" s="576">
        <f t="shared" si="2"/>
        <v>321051</v>
      </c>
      <c r="L15" s="575">
        <f t="shared" si="3"/>
        <v>-103.2</v>
      </c>
      <c r="M15" s="716"/>
    </row>
    <row r="16" spans="2:13" ht="20.100000000000001" customHeight="1" x14ac:dyDescent="0.2">
      <c r="B16" s="770"/>
      <c r="C16" s="791" t="s">
        <v>183</v>
      </c>
      <c r="D16" s="675">
        <v>36040</v>
      </c>
      <c r="E16" s="674">
        <v>2076</v>
      </c>
      <c r="F16" s="673">
        <v>7902</v>
      </c>
      <c r="G16" s="672">
        <v>1535</v>
      </c>
      <c r="H16" s="671">
        <v>11792</v>
      </c>
      <c r="I16" s="771">
        <f t="shared" si="0"/>
        <v>10257</v>
      </c>
      <c r="J16" s="772">
        <f t="shared" si="1"/>
        <v>668.2</v>
      </c>
      <c r="K16" s="773">
        <f t="shared" si="2"/>
        <v>-24248</v>
      </c>
      <c r="L16" s="774">
        <f t="shared" si="3"/>
        <v>-67.3</v>
      </c>
      <c r="M16" s="716"/>
    </row>
    <row r="17" spans="2:13" ht="20.100000000000001" customHeight="1" x14ac:dyDescent="0.2">
      <c r="B17" s="770"/>
      <c r="C17" s="791" t="s">
        <v>182</v>
      </c>
      <c r="D17" s="675">
        <v>421351</v>
      </c>
      <c r="E17" s="674">
        <v>2076</v>
      </c>
      <c r="F17" s="673">
        <v>7902</v>
      </c>
      <c r="G17" s="672">
        <v>1535</v>
      </c>
      <c r="H17" s="671">
        <v>11792</v>
      </c>
      <c r="I17" s="586">
        <f t="shared" si="0"/>
        <v>10257</v>
      </c>
      <c r="J17" s="585">
        <f t="shared" si="1"/>
        <v>668.2</v>
      </c>
      <c r="K17" s="586">
        <f t="shared" si="2"/>
        <v>-409559</v>
      </c>
      <c r="L17" s="585">
        <f t="shared" si="3"/>
        <v>-97.2</v>
      </c>
      <c r="M17" s="716"/>
    </row>
    <row r="18" spans="2:13" ht="20.100000000000001" customHeight="1" thickBot="1" x14ac:dyDescent="0.25">
      <c r="B18" s="629"/>
      <c r="C18" s="792" t="s">
        <v>181</v>
      </c>
      <c r="D18" s="680">
        <v>385311</v>
      </c>
      <c r="E18" s="679"/>
      <c r="F18" s="678"/>
      <c r="G18" s="677"/>
      <c r="H18" s="676"/>
      <c r="I18" s="576">
        <f t="shared" si="0"/>
        <v>0</v>
      </c>
      <c r="J18" s="575" t="str">
        <f t="shared" si="1"/>
        <v/>
      </c>
      <c r="K18" s="576">
        <f t="shared" si="2"/>
        <v>-385311</v>
      </c>
      <c r="L18" s="575" t="str">
        <f t="shared" si="3"/>
        <v>皆減</v>
      </c>
      <c r="M18" s="716"/>
    </row>
    <row r="19" spans="2:13" ht="20.100000000000001" customHeight="1" thickBot="1" x14ac:dyDescent="0.25">
      <c r="B19" s="793" t="s">
        <v>180</v>
      </c>
      <c r="C19" s="794"/>
      <c r="D19" s="795">
        <v>59.714438920366483</v>
      </c>
      <c r="E19" s="796">
        <f>E18/E7*100</f>
        <v>0</v>
      </c>
      <c r="F19" s="797">
        <f>F18/F7*100</f>
        <v>0</v>
      </c>
      <c r="G19" s="798">
        <f>G18/G7*100</f>
        <v>0</v>
      </c>
      <c r="H19" s="852">
        <f>H18/H7*100</f>
        <v>0</v>
      </c>
      <c r="I19" s="619">
        <f t="shared" si="0"/>
        <v>0</v>
      </c>
      <c r="J19" s="585" t="str">
        <f t="shared" si="1"/>
        <v/>
      </c>
      <c r="K19" s="619">
        <f t="shared" si="2"/>
        <v>-59.714438920366483</v>
      </c>
      <c r="L19" s="585" t="str">
        <f t="shared" si="3"/>
        <v>皆減</v>
      </c>
      <c r="M19" s="716"/>
    </row>
    <row r="20" spans="2:13" ht="20.100000000000001" customHeight="1" x14ac:dyDescent="0.2">
      <c r="B20" s="770" t="s">
        <v>179</v>
      </c>
      <c r="C20" s="791"/>
      <c r="D20" s="675">
        <v>7</v>
      </c>
      <c r="E20" s="674">
        <v>2</v>
      </c>
      <c r="F20" s="673">
        <v>2</v>
      </c>
      <c r="G20" s="672">
        <v>2</v>
      </c>
      <c r="H20" s="671">
        <v>2</v>
      </c>
      <c r="I20" s="619">
        <f t="shared" si="0"/>
        <v>0</v>
      </c>
      <c r="J20" s="585">
        <f t="shared" si="1"/>
        <v>0</v>
      </c>
      <c r="K20" s="619">
        <f t="shared" si="2"/>
        <v>-5</v>
      </c>
      <c r="L20" s="585">
        <f t="shared" si="3"/>
        <v>-71.400000000000006</v>
      </c>
      <c r="M20" s="716"/>
    </row>
    <row r="21" spans="2:13" ht="20.100000000000001" customHeight="1" x14ac:dyDescent="0.2">
      <c r="B21" s="770" t="s">
        <v>178</v>
      </c>
      <c r="C21" s="791"/>
      <c r="D21" s="670"/>
      <c r="E21" s="669"/>
      <c r="F21" s="668"/>
      <c r="G21" s="667"/>
      <c r="H21" s="666"/>
      <c r="I21" s="619">
        <f t="shared" si="0"/>
        <v>0</v>
      </c>
      <c r="J21" s="585" t="str">
        <f t="shared" si="1"/>
        <v/>
      </c>
      <c r="K21" s="619">
        <f t="shared" si="2"/>
        <v>0</v>
      </c>
      <c r="L21" s="585" t="str">
        <f t="shared" si="3"/>
        <v/>
      </c>
      <c r="M21" s="716"/>
    </row>
    <row r="22" spans="2:13" ht="20.100000000000001" customHeight="1" thickBot="1" x14ac:dyDescent="0.25">
      <c r="B22" s="629" t="s">
        <v>177</v>
      </c>
      <c r="C22" s="609"/>
      <c r="D22" s="665">
        <v>1</v>
      </c>
      <c r="E22" s="664"/>
      <c r="F22" s="663">
        <v>0</v>
      </c>
      <c r="G22" s="662">
        <v>0</v>
      </c>
      <c r="H22" s="661">
        <v>0</v>
      </c>
      <c r="I22" s="576">
        <f t="shared" si="0"/>
        <v>0</v>
      </c>
      <c r="J22" s="575" t="str">
        <f t="shared" si="1"/>
        <v/>
      </c>
      <c r="K22" s="576">
        <f t="shared" si="2"/>
        <v>-1</v>
      </c>
      <c r="L22" s="575" t="str">
        <f t="shared" si="3"/>
        <v>皆減</v>
      </c>
      <c r="M22" s="716"/>
    </row>
    <row r="23" spans="2:13" ht="20.100000000000001" customHeight="1" x14ac:dyDescent="0.2">
      <c r="B23" s="545"/>
      <c r="C23" s="545" t="s">
        <v>176</v>
      </c>
      <c r="D23" s="545"/>
      <c r="E23" s="545"/>
      <c r="F23" s="545"/>
      <c r="G23" s="545"/>
      <c r="H23" s="545"/>
      <c r="I23" s="545"/>
      <c r="J23" s="545"/>
      <c r="K23" s="545"/>
      <c r="L23" s="545"/>
    </row>
    <row r="24" spans="2:13" ht="20.100000000000001" customHeight="1" x14ac:dyDescent="0.2">
      <c r="B24" s="545"/>
      <c r="C24" s="545" t="s">
        <v>175</v>
      </c>
      <c r="D24" s="545"/>
      <c r="E24" s="545"/>
      <c r="F24" s="545"/>
      <c r="G24" s="545"/>
      <c r="H24" s="545"/>
      <c r="I24" s="545"/>
      <c r="J24" s="545"/>
      <c r="K24" s="545"/>
      <c r="L24" s="545"/>
    </row>
    <row r="25" spans="2:13" ht="20.100000000000001" customHeight="1" x14ac:dyDescent="0.2"/>
  </sheetData>
  <mergeCells count="2">
    <mergeCell ref="I3:J4"/>
    <mergeCell ref="K3:L4"/>
  </mergeCells>
  <phoneticPr fontId="3"/>
  <pageMargins left="0.39370078740157483" right="0" top="0.98425196850393704" bottom="0" header="0.51181102362204722" footer="0.51181102362204722"/>
  <pageSetup paperSize="9" scale="7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54"/>
  <sheetViews>
    <sheetView showGridLines="0" showZeros="0" zoomScale="80" zoomScaleNormal="80" workbookViewId="0">
      <selection activeCell="F12" sqref="F12"/>
    </sheetView>
  </sheetViews>
  <sheetFormatPr defaultColWidth="10.69921875" defaultRowHeight="17.25" x14ac:dyDescent="0.2"/>
  <cols>
    <col min="1" max="1" width="2.19921875" style="33" customWidth="1"/>
    <col min="2" max="2" width="4.69921875" style="33" customWidth="1"/>
    <col min="3" max="3" width="23.59765625" style="33" customWidth="1"/>
    <col min="4" max="8" width="14" style="33" customWidth="1"/>
    <col min="9" max="12" width="13.296875" style="4" customWidth="1"/>
    <col min="13" max="13" width="2.796875" style="33" customWidth="1"/>
    <col min="14" max="14" width="10.69921875" style="33"/>
    <col min="15" max="15" width="4.69921875" style="33" customWidth="1"/>
    <col min="16" max="16" width="21.69921875" style="33" customWidth="1"/>
    <col min="17" max="26" width="11.69921875" style="33" customWidth="1"/>
    <col min="27" max="27" width="2" style="33" customWidth="1"/>
    <col min="28" max="28" width="12.69921875" style="33" customWidth="1"/>
    <col min="29" max="29" width="10.69921875" style="33"/>
    <col min="30" max="30" width="12.69921875" style="33" customWidth="1"/>
    <col min="31" max="16384" width="10.69921875" style="33"/>
  </cols>
  <sheetData>
    <row r="1" spans="2:13" ht="20.100000000000001" customHeight="1" x14ac:dyDescent="0.2">
      <c r="B1" s="853" t="s">
        <v>202</v>
      </c>
      <c r="C1" s="637"/>
      <c r="D1" s="637"/>
      <c r="E1" s="637"/>
      <c r="F1" s="637"/>
      <c r="G1" s="637"/>
      <c r="H1" s="637"/>
      <c r="I1" s="545"/>
      <c r="J1" s="545"/>
      <c r="K1" s="545"/>
      <c r="L1" s="545"/>
    </row>
    <row r="2" spans="2:13" ht="20.100000000000001" customHeight="1" thickBot="1" x14ac:dyDescent="0.25">
      <c r="B2" s="659"/>
      <c r="C2" s="659"/>
      <c r="D2" s="659"/>
      <c r="E2" s="659"/>
      <c r="F2" s="659"/>
      <c r="G2" s="659"/>
      <c r="H2" s="659"/>
      <c r="I2" s="545"/>
      <c r="J2" s="604"/>
      <c r="K2" s="545"/>
      <c r="L2" s="608" t="s">
        <v>171</v>
      </c>
    </row>
    <row r="3" spans="2:13" ht="20.100000000000001" customHeight="1" x14ac:dyDescent="0.2">
      <c r="B3" s="638"/>
      <c r="C3" s="637"/>
      <c r="D3" s="799"/>
      <c r="E3" s="800"/>
      <c r="F3" s="655"/>
      <c r="G3" s="654"/>
      <c r="H3" s="653"/>
      <c r="I3" s="944" t="s">
        <v>66</v>
      </c>
      <c r="J3" s="945"/>
      <c r="K3" s="948" t="s">
        <v>216</v>
      </c>
      <c r="L3" s="945"/>
      <c r="M3" s="352"/>
    </row>
    <row r="4" spans="2:13" ht="20.100000000000001" customHeight="1" x14ac:dyDescent="0.2">
      <c r="B4" s="638"/>
      <c r="C4" s="801" t="s">
        <v>170</v>
      </c>
      <c r="D4" s="631" t="s">
        <v>221</v>
      </c>
      <c r="E4" s="630" t="s">
        <v>222</v>
      </c>
      <c r="F4" s="630" t="s">
        <v>223</v>
      </c>
      <c r="G4" s="600" t="s">
        <v>224</v>
      </c>
      <c r="H4" s="599" t="s">
        <v>225</v>
      </c>
      <c r="I4" s="946"/>
      <c r="J4" s="947"/>
      <c r="K4" s="949"/>
      <c r="L4" s="947"/>
      <c r="M4" s="352"/>
    </row>
    <row r="5" spans="2:13" ht="30" thickBot="1" x14ac:dyDescent="0.25">
      <c r="B5" s="802"/>
      <c r="C5" s="659" t="s">
        <v>169</v>
      </c>
      <c r="D5" s="597" t="s">
        <v>262</v>
      </c>
      <c r="E5" s="596"/>
      <c r="F5" s="595"/>
      <c r="G5" s="595" t="s">
        <v>218</v>
      </c>
      <c r="H5" s="594" t="s">
        <v>219</v>
      </c>
      <c r="I5" s="593" t="s">
        <v>82</v>
      </c>
      <c r="J5" s="591" t="s">
        <v>168</v>
      </c>
      <c r="K5" s="592" t="s">
        <v>81</v>
      </c>
      <c r="L5" s="591" t="s">
        <v>167</v>
      </c>
      <c r="M5" s="352"/>
    </row>
    <row r="6" spans="2:13" ht="20.100000000000001" customHeight="1" x14ac:dyDescent="0.2">
      <c r="B6" s="803" t="s">
        <v>187</v>
      </c>
      <c r="C6" s="804" t="s">
        <v>166</v>
      </c>
      <c r="D6" s="701">
        <v>9826936</v>
      </c>
      <c r="E6" s="700">
        <v>8413098</v>
      </c>
      <c r="F6" s="699">
        <v>8092988</v>
      </c>
      <c r="G6" s="713">
        <v>6895844</v>
      </c>
      <c r="H6" s="712">
        <v>5188670</v>
      </c>
      <c r="I6" s="771">
        <f>H6-G6</f>
        <v>-1707174</v>
      </c>
      <c r="J6" s="772">
        <f>IF(AND(G6=0,H6=0),"",IF(AND(G6&gt;0,H6=0),"皆減",IF(AND(G6=0,H6&gt;0),"皆増",ROUND(I6/G6*100,1))))</f>
        <v>-24.8</v>
      </c>
      <c r="K6" s="773">
        <f>H6-D6</f>
        <v>-4638266</v>
      </c>
      <c r="L6" s="774">
        <f>IF(AND(D6=0,H6=0),"",IF(AND(D6&gt;0,H6=0),"皆減",IF(AND(D6=0,H6&gt;0),"皆増",ROUND(K6/D6*100,1))))</f>
        <v>-47.2</v>
      </c>
      <c r="M6" s="352"/>
    </row>
    <row r="7" spans="2:13" ht="20.100000000000001" customHeight="1" x14ac:dyDescent="0.2">
      <c r="B7" s="803" t="s">
        <v>197</v>
      </c>
      <c r="C7" s="805" t="s">
        <v>196</v>
      </c>
      <c r="D7" s="705">
        <v>4077087</v>
      </c>
      <c r="E7" s="704">
        <v>3527826</v>
      </c>
      <c r="F7" s="351">
        <v>3497126</v>
      </c>
      <c r="G7" s="703">
        <v>3089048</v>
      </c>
      <c r="H7" s="702">
        <v>2269143</v>
      </c>
      <c r="I7" s="586">
        <f t="shared" ref="I7:I22" si="0">H7-G7</f>
        <v>-819905</v>
      </c>
      <c r="J7" s="585">
        <f t="shared" ref="J7:J22" si="1">IF(AND(G7=0,H7=0),"",IF(AND(G7&gt;0,H7=0),"皆減",IF(AND(G7=0,H7&gt;0),"皆増",ROUND(I7/G7*100,1))))</f>
        <v>-26.5</v>
      </c>
      <c r="K7" s="586">
        <f t="shared" ref="K7:K22" si="2">H7-D7</f>
        <v>-1807944</v>
      </c>
      <c r="L7" s="585">
        <f t="shared" ref="L7:L22" si="3">IF(AND(D7=0,H7=0),"",IF(AND(D7&gt;0,H7=0),"皆減",IF(AND(D7=0,H7&gt;0),"皆増",ROUND(K7/D7*100,1))))</f>
        <v>-44.3</v>
      </c>
      <c r="M7" s="352"/>
    </row>
    <row r="8" spans="2:13" ht="20.100000000000001" customHeight="1" x14ac:dyDescent="0.2">
      <c r="B8" s="803" t="s">
        <v>189</v>
      </c>
      <c r="C8" s="806" t="s">
        <v>195</v>
      </c>
      <c r="D8" s="710">
        <v>6287400</v>
      </c>
      <c r="E8" s="709">
        <v>5398341</v>
      </c>
      <c r="F8" s="708">
        <v>5381935</v>
      </c>
      <c r="G8" s="707">
        <v>4712653</v>
      </c>
      <c r="H8" s="711">
        <v>3615998</v>
      </c>
      <c r="I8" s="579">
        <f t="shared" si="0"/>
        <v>-1096655</v>
      </c>
      <c r="J8" s="578">
        <f t="shared" si="1"/>
        <v>-23.3</v>
      </c>
      <c r="K8" s="579">
        <f t="shared" si="2"/>
        <v>-2671402</v>
      </c>
      <c r="L8" s="578">
        <f t="shared" si="3"/>
        <v>-42.5</v>
      </c>
      <c r="M8" s="352"/>
    </row>
    <row r="9" spans="2:13" ht="20.100000000000001" customHeight="1" thickBot="1" x14ac:dyDescent="0.25">
      <c r="B9" s="803" t="s">
        <v>187</v>
      </c>
      <c r="C9" s="807" t="s">
        <v>194</v>
      </c>
      <c r="D9" s="705">
        <v>4515161</v>
      </c>
      <c r="E9" s="704">
        <v>3976247</v>
      </c>
      <c r="F9" s="351">
        <v>3991259</v>
      </c>
      <c r="G9" s="703">
        <v>3607973</v>
      </c>
      <c r="H9" s="702">
        <v>2881237</v>
      </c>
      <c r="I9" s="576">
        <f t="shared" si="0"/>
        <v>-726736</v>
      </c>
      <c r="J9" s="575">
        <f>IF(AND(G9=0,H9=0),"",IF(AND(G9&gt;0,H9=0),"皆減",IF(AND(G9=0,H9&gt;0),"皆増",ROUND(I9/G9*100,1))))</f>
        <v>-20.100000000000001</v>
      </c>
      <c r="K9" s="576">
        <f t="shared" si="2"/>
        <v>-1633924</v>
      </c>
      <c r="L9" s="575">
        <f t="shared" si="3"/>
        <v>-36.200000000000003</v>
      </c>
      <c r="M9" s="352"/>
    </row>
    <row r="10" spans="2:13" ht="20.100000000000001" customHeight="1" thickBot="1" x14ac:dyDescent="0.25">
      <c r="B10" s="808" t="s">
        <v>185</v>
      </c>
      <c r="C10" s="809" t="s">
        <v>184</v>
      </c>
      <c r="D10" s="780">
        <f>D6-D8</f>
        <v>3539536</v>
      </c>
      <c r="E10" s="781">
        <f>E6-E8</f>
        <v>3014757</v>
      </c>
      <c r="F10" s="780">
        <f>F6-F8</f>
        <v>2711053</v>
      </c>
      <c r="G10" s="810">
        <f>G6-G8</f>
        <v>2183191</v>
      </c>
      <c r="H10" s="811">
        <f>H6-H8</f>
        <v>1572672</v>
      </c>
      <c r="I10" s="576">
        <f t="shared" si="0"/>
        <v>-610519</v>
      </c>
      <c r="J10" s="575">
        <f t="shared" si="1"/>
        <v>-28</v>
      </c>
      <c r="K10" s="576">
        <f t="shared" si="2"/>
        <v>-1966864</v>
      </c>
      <c r="L10" s="575">
        <f>IF(AND(D10=0,H10=0),"",IF(AND(D10&gt;0,H10=0),"皆減",IF(AND(D10=0,H10&gt;0),"皆増",ROUND(K10/D10*100,1))))</f>
        <v>-55.6</v>
      </c>
      <c r="M10" s="352"/>
    </row>
    <row r="11" spans="2:13" ht="20.100000000000001" customHeight="1" x14ac:dyDescent="0.2">
      <c r="B11" s="803" t="s">
        <v>193</v>
      </c>
      <c r="C11" s="812" t="s">
        <v>192</v>
      </c>
      <c r="D11" s="701">
        <v>5177583</v>
      </c>
      <c r="E11" s="700">
        <v>5134351</v>
      </c>
      <c r="F11" s="699">
        <v>4321910</v>
      </c>
      <c r="G11" s="698">
        <v>3826064</v>
      </c>
      <c r="H11" s="697">
        <v>2610782</v>
      </c>
      <c r="I11" s="586">
        <f t="shared" si="0"/>
        <v>-1215282</v>
      </c>
      <c r="J11" s="585">
        <f t="shared" si="1"/>
        <v>-31.8</v>
      </c>
      <c r="K11" s="586">
        <f t="shared" si="2"/>
        <v>-2566801</v>
      </c>
      <c r="L11" s="585">
        <f t="shared" si="3"/>
        <v>-49.6</v>
      </c>
      <c r="M11" s="352"/>
    </row>
    <row r="12" spans="2:13" ht="20.100000000000001" customHeight="1" x14ac:dyDescent="0.2">
      <c r="B12" s="803" t="s">
        <v>191</v>
      </c>
      <c r="C12" s="805" t="s">
        <v>190</v>
      </c>
      <c r="D12" s="705">
        <v>1889300</v>
      </c>
      <c r="E12" s="704">
        <v>1888500</v>
      </c>
      <c r="F12" s="351">
        <v>1699300</v>
      </c>
      <c r="G12" s="703">
        <v>1542600</v>
      </c>
      <c r="H12" s="702">
        <v>995052</v>
      </c>
      <c r="I12" s="784">
        <f t="shared" si="0"/>
        <v>-547548</v>
      </c>
      <c r="J12" s="785">
        <f t="shared" si="1"/>
        <v>-35.5</v>
      </c>
      <c r="K12" s="784">
        <f t="shared" si="2"/>
        <v>-894248</v>
      </c>
      <c r="L12" s="785">
        <f t="shared" si="3"/>
        <v>-47.3</v>
      </c>
      <c r="M12" s="352"/>
    </row>
    <row r="13" spans="2:13" ht="20.100000000000001" customHeight="1" x14ac:dyDescent="0.2">
      <c r="B13" s="803" t="s">
        <v>189</v>
      </c>
      <c r="C13" s="813" t="s">
        <v>188</v>
      </c>
      <c r="D13" s="710">
        <v>8316136</v>
      </c>
      <c r="E13" s="709">
        <v>7755267</v>
      </c>
      <c r="F13" s="708">
        <v>6932141</v>
      </c>
      <c r="G13" s="707">
        <v>5698417</v>
      </c>
      <c r="H13" s="706">
        <v>4188832</v>
      </c>
      <c r="I13" s="787">
        <f t="shared" si="0"/>
        <v>-1509585</v>
      </c>
      <c r="J13" s="788">
        <f t="shared" si="1"/>
        <v>-26.5</v>
      </c>
      <c r="K13" s="789">
        <f t="shared" si="2"/>
        <v>-4127304</v>
      </c>
      <c r="L13" s="790">
        <f t="shared" si="3"/>
        <v>-49.6</v>
      </c>
      <c r="M13" s="351"/>
    </row>
    <row r="14" spans="2:13" ht="20.100000000000001" customHeight="1" thickBot="1" x14ac:dyDescent="0.25">
      <c r="B14" s="803" t="s">
        <v>187</v>
      </c>
      <c r="C14" s="807" t="s">
        <v>186</v>
      </c>
      <c r="D14" s="705">
        <v>3550368</v>
      </c>
      <c r="E14" s="704">
        <v>3696495</v>
      </c>
      <c r="F14" s="351">
        <v>2779323</v>
      </c>
      <c r="G14" s="703">
        <v>2312267</v>
      </c>
      <c r="H14" s="702">
        <v>1593517</v>
      </c>
      <c r="I14" s="586">
        <f t="shared" si="0"/>
        <v>-718750</v>
      </c>
      <c r="J14" s="585">
        <f t="shared" si="1"/>
        <v>-31.1</v>
      </c>
      <c r="K14" s="586">
        <f t="shared" si="2"/>
        <v>-1956851</v>
      </c>
      <c r="L14" s="585">
        <f t="shared" si="3"/>
        <v>-55.1</v>
      </c>
      <c r="M14" s="352"/>
    </row>
    <row r="15" spans="2:13" ht="20.100000000000001" customHeight="1" thickBot="1" x14ac:dyDescent="0.25">
      <c r="B15" s="808" t="s">
        <v>185</v>
      </c>
      <c r="C15" s="809" t="s">
        <v>184</v>
      </c>
      <c r="D15" s="780">
        <f>D11-D13</f>
        <v>-3138553</v>
      </c>
      <c r="E15" s="781">
        <f>E11-E13</f>
        <v>-2620916</v>
      </c>
      <c r="F15" s="780">
        <f>F11-F13</f>
        <v>-2610231</v>
      </c>
      <c r="G15" s="810">
        <f>G11-G13</f>
        <v>-1872353</v>
      </c>
      <c r="H15" s="811">
        <f>H11-H13</f>
        <v>-1578050</v>
      </c>
      <c r="I15" s="576">
        <f t="shared" si="0"/>
        <v>294303</v>
      </c>
      <c r="J15" s="575">
        <f t="shared" si="1"/>
        <v>-15.7</v>
      </c>
      <c r="K15" s="576">
        <f t="shared" si="2"/>
        <v>1560503</v>
      </c>
      <c r="L15" s="575">
        <f t="shared" si="3"/>
        <v>-49.7</v>
      </c>
      <c r="M15" s="352"/>
    </row>
    <row r="16" spans="2:13" ht="20.100000000000001" customHeight="1" x14ac:dyDescent="0.2">
      <c r="B16" s="814"/>
      <c r="C16" s="815" t="s">
        <v>183</v>
      </c>
      <c r="D16" s="701">
        <v>663603</v>
      </c>
      <c r="E16" s="700">
        <v>523524</v>
      </c>
      <c r="F16" s="699">
        <f>F17-F18</f>
        <v>630568</v>
      </c>
      <c r="G16" s="698">
        <v>626225</v>
      </c>
      <c r="H16" s="697">
        <v>240066</v>
      </c>
      <c r="I16" s="771">
        <f t="shared" si="0"/>
        <v>-386159</v>
      </c>
      <c r="J16" s="772">
        <f t="shared" si="1"/>
        <v>-61.7</v>
      </c>
      <c r="K16" s="773">
        <f t="shared" si="2"/>
        <v>-423537</v>
      </c>
      <c r="L16" s="774">
        <f t="shared" si="3"/>
        <v>-63.8</v>
      </c>
      <c r="M16" s="352"/>
    </row>
    <row r="17" spans="2:13" ht="20.100000000000001" customHeight="1" x14ac:dyDescent="0.2">
      <c r="B17" s="814"/>
      <c r="C17" s="815" t="s">
        <v>182</v>
      </c>
      <c r="D17" s="701">
        <v>689125</v>
      </c>
      <c r="E17" s="700">
        <v>544906</v>
      </c>
      <c r="F17" s="699">
        <v>707994</v>
      </c>
      <c r="G17" s="698">
        <v>626225</v>
      </c>
      <c r="H17" s="697">
        <v>303626</v>
      </c>
      <c r="I17" s="586">
        <f t="shared" si="0"/>
        <v>-322599</v>
      </c>
      <c r="J17" s="585">
        <f t="shared" si="1"/>
        <v>-51.5</v>
      </c>
      <c r="K17" s="586">
        <f t="shared" si="2"/>
        <v>-385499</v>
      </c>
      <c r="L17" s="585">
        <f t="shared" si="3"/>
        <v>-55.9</v>
      </c>
      <c r="M17" s="352"/>
    </row>
    <row r="18" spans="2:13" ht="20.100000000000001" customHeight="1" thickBot="1" x14ac:dyDescent="0.25">
      <c r="B18" s="802"/>
      <c r="C18" s="816" t="s">
        <v>181</v>
      </c>
      <c r="D18" s="696">
        <v>25522</v>
      </c>
      <c r="E18" s="695">
        <v>21382</v>
      </c>
      <c r="F18" s="694">
        <v>77426</v>
      </c>
      <c r="G18" s="693"/>
      <c r="H18" s="692">
        <v>63560</v>
      </c>
      <c r="I18" s="576">
        <f t="shared" si="0"/>
        <v>63560</v>
      </c>
      <c r="J18" s="575" t="str">
        <f t="shared" si="1"/>
        <v>皆増</v>
      </c>
      <c r="K18" s="576">
        <f t="shared" si="2"/>
        <v>38038</v>
      </c>
      <c r="L18" s="575">
        <f t="shared" si="3"/>
        <v>149</v>
      </c>
      <c r="M18" s="352"/>
    </row>
    <row r="19" spans="2:13" ht="20.100000000000001" customHeight="1" thickBot="1" x14ac:dyDescent="0.25">
      <c r="B19" s="817" t="s">
        <v>180</v>
      </c>
      <c r="C19" s="818"/>
      <c r="D19" s="796">
        <f>D18/D7*100</f>
        <v>0.62598615138700742</v>
      </c>
      <c r="E19" s="797">
        <f>E18/E7*100</f>
        <v>0.6060956521098263</v>
      </c>
      <c r="F19" s="796">
        <f>F18/F7*100</f>
        <v>2.2139894301778087</v>
      </c>
      <c r="G19" s="819">
        <f>G18/G7*100</f>
        <v>0</v>
      </c>
      <c r="H19" s="820">
        <f>H18/H7*100</f>
        <v>2.8010574917490874</v>
      </c>
      <c r="I19" s="619">
        <f t="shared" si="0"/>
        <v>2.8010574917490874</v>
      </c>
      <c r="J19" s="585" t="str">
        <f t="shared" si="1"/>
        <v>皆増</v>
      </c>
      <c r="K19" s="619">
        <f t="shared" si="2"/>
        <v>2.1750713403620798</v>
      </c>
      <c r="L19" s="585">
        <f t="shared" si="3"/>
        <v>347.5</v>
      </c>
      <c r="M19" s="352"/>
    </row>
    <row r="20" spans="2:13" ht="20.100000000000001" customHeight="1" x14ac:dyDescent="0.2">
      <c r="B20" s="814" t="s">
        <v>179</v>
      </c>
      <c r="C20" s="815"/>
      <c r="D20" s="701">
        <v>43</v>
      </c>
      <c r="E20" s="700">
        <v>39</v>
      </c>
      <c r="F20" s="699">
        <v>39</v>
      </c>
      <c r="G20" s="698">
        <v>36</v>
      </c>
      <c r="H20" s="697">
        <v>27</v>
      </c>
      <c r="I20" s="619">
        <f t="shared" si="0"/>
        <v>-9</v>
      </c>
      <c r="J20" s="585">
        <f t="shared" si="1"/>
        <v>-25</v>
      </c>
      <c r="K20" s="619">
        <f t="shared" si="2"/>
        <v>-16</v>
      </c>
      <c r="L20" s="585">
        <f t="shared" si="3"/>
        <v>-37.200000000000003</v>
      </c>
      <c r="M20" s="352"/>
    </row>
    <row r="21" spans="2:13" ht="20.100000000000001" customHeight="1" x14ac:dyDescent="0.2">
      <c r="B21" s="814" t="s">
        <v>178</v>
      </c>
      <c r="C21" s="815"/>
      <c r="D21" s="701">
        <v>0</v>
      </c>
      <c r="E21" s="700"/>
      <c r="F21" s="699"/>
      <c r="G21" s="698"/>
      <c r="H21" s="697"/>
      <c r="I21" s="619">
        <f t="shared" si="0"/>
        <v>0</v>
      </c>
      <c r="J21" s="585" t="str">
        <f t="shared" si="1"/>
        <v/>
      </c>
      <c r="K21" s="619">
        <f t="shared" si="2"/>
        <v>0</v>
      </c>
      <c r="L21" s="585" t="str">
        <f t="shared" si="3"/>
        <v/>
      </c>
      <c r="M21" s="352"/>
    </row>
    <row r="22" spans="2:13" ht="20.100000000000001" customHeight="1" thickBot="1" x14ac:dyDescent="0.25">
      <c r="B22" s="802" t="s">
        <v>177</v>
      </c>
      <c r="C22" s="821"/>
      <c r="D22" s="696">
        <v>1</v>
      </c>
      <c r="E22" s="695">
        <v>1</v>
      </c>
      <c r="F22" s="694">
        <v>1</v>
      </c>
      <c r="G22" s="693"/>
      <c r="H22" s="692">
        <v>1</v>
      </c>
      <c r="I22" s="576">
        <f t="shared" si="0"/>
        <v>1</v>
      </c>
      <c r="J22" s="575" t="str">
        <f t="shared" si="1"/>
        <v>皆増</v>
      </c>
      <c r="K22" s="576">
        <f t="shared" si="2"/>
        <v>0</v>
      </c>
      <c r="L22" s="575">
        <f t="shared" si="3"/>
        <v>0</v>
      </c>
      <c r="M22" s="352"/>
    </row>
    <row r="23" spans="2:13" ht="20.100000000000001" customHeight="1" x14ac:dyDescent="0.2">
      <c r="B23" s="637"/>
      <c r="C23" s="637" t="s">
        <v>176</v>
      </c>
      <c r="D23" s="637"/>
      <c r="E23" s="637"/>
      <c r="F23" s="637"/>
      <c r="G23" s="637"/>
      <c r="H23" s="637"/>
      <c r="I23" s="545"/>
      <c r="J23" s="545"/>
      <c r="K23" s="545"/>
      <c r="L23" s="545"/>
    </row>
    <row r="24" spans="2:13" ht="20.100000000000001" customHeight="1" x14ac:dyDescent="0.2">
      <c r="B24" s="637"/>
      <c r="C24" s="637" t="s">
        <v>175</v>
      </c>
      <c r="D24" s="637"/>
      <c r="E24" s="637"/>
      <c r="F24" s="637"/>
      <c r="G24" s="637"/>
      <c r="H24" s="637"/>
      <c r="I24" s="545"/>
      <c r="J24" s="545"/>
      <c r="K24" s="545"/>
      <c r="L24" s="545"/>
    </row>
    <row r="25" spans="2:13" ht="20.100000000000001" customHeight="1" x14ac:dyDescent="0.2"/>
    <row r="26" spans="2:13" ht="20.100000000000001" customHeight="1" x14ac:dyDescent="0.2"/>
    <row r="28" spans="2:13" hidden="1" x14ac:dyDescent="0.2"/>
    <row r="29" spans="2:13" hidden="1" x14ac:dyDescent="0.2">
      <c r="B29" s="33" t="s">
        <v>201</v>
      </c>
    </row>
    <row r="30" spans="2:13" ht="18" hidden="1" thickBot="1" x14ac:dyDescent="0.25">
      <c r="B30" s="694"/>
      <c r="C30" s="694"/>
      <c r="D30" s="694"/>
      <c r="E30" s="694"/>
      <c r="F30" s="694"/>
      <c r="G30" s="694"/>
      <c r="H30" s="694"/>
    </row>
    <row r="31" spans="2:13" hidden="1" x14ac:dyDescent="0.2">
      <c r="B31" s="352"/>
      <c r="D31" s="705"/>
      <c r="E31" s="351"/>
      <c r="F31" s="351"/>
      <c r="G31" s="351"/>
      <c r="H31" s="351"/>
      <c r="M31" s="352"/>
    </row>
    <row r="32" spans="2:13" ht="17.25" hidden="1" customHeight="1" x14ac:dyDescent="0.2">
      <c r="B32" s="352"/>
      <c r="C32" s="717" t="s">
        <v>170</v>
      </c>
      <c r="D32" s="731" t="s">
        <v>200</v>
      </c>
      <c r="E32" s="732"/>
      <c r="F32" s="732"/>
      <c r="G32" s="732"/>
      <c r="H32" s="732"/>
      <c r="M32" s="352"/>
    </row>
    <row r="33" spans="2:13" ht="18" hidden="1" thickBot="1" x14ac:dyDescent="0.25">
      <c r="B33" s="718"/>
      <c r="C33" s="694" t="s">
        <v>169</v>
      </c>
      <c r="D33" s="696" t="s">
        <v>199</v>
      </c>
      <c r="E33" s="694"/>
      <c r="F33" s="694"/>
      <c r="G33" s="694"/>
      <c r="H33" s="694"/>
      <c r="M33" s="352"/>
    </row>
    <row r="34" spans="2:13" hidden="1" x14ac:dyDescent="0.2">
      <c r="B34" s="719" t="s">
        <v>187</v>
      </c>
      <c r="C34" s="720" t="s">
        <v>166</v>
      </c>
      <c r="D34" s="701">
        <v>1819</v>
      </c>
      <c r="E34" s="699"/>
      <c r="F34" s="699"/>
      <c r="G34" s="699"/>
      <c r="H34" s="699"/>
      <c r="M34" s="352"/>
    </row>
    <row r="35" spans="2:13" hidden="1" x14ac:dyDescent="0.2">
      <c r="B35" s="719" t="s">
        <v>197</v>
      </c>
      <c r="C35" s="721" t="s">
        <v>196</v>
      </c>
      <c r="D35" s="705">
        <v>786</v>
      </c>
      <c r="E35" s="351"/>
      <c r="F35" s="351"/>
      <c r="G35" s="351"/>
      <c r="H35" s="351"/>
      <c r="M35" s="352"/>
    </row>
    <row r="36" spans="2:13" hidden="1" x14ac:dyDescent="0.2">
      <c r="B36" s="719" t="s">
        <v>189</v>
      </c>
      <c r="C36" s="722" t="s">
        <v>195</v>
      </c>
      <c r="D36" s="710">
        <v>1824</v>
      </c>
      <c r="E36" s="708"/>
      <c r="F36" s="708"/>
      <c r="G36" s="708"/>
      <c r="H36" s="708"/>
      <c r="M36" s="352"/>
    </row>
    <row r="37" spans="2:13" ht="18" hidden="1" thickBot="1" x14ac:dyDescent="0.25">
      <c r="B37" s="719" t="s">
        <v>187</v>
      </c>
      <c r="C37" s="723" t="s">
        <v>194</v>
      </c>
      <c r="D37" s="696">
        <v>1604</v>
      </c>
      <c r="E37" s="694"/>
      <c r="F37" s="694"/>
      <c r="G37" s="694"/>
      <c r="H37" s="694"/>
      <c r="M37" s="352"/>
    </row>
    <row r="38" spans="2:13" ht="18" hidden="1" thickBot="1" x14ac:dyDescent="0.25">
      <c r="B38" s="724" t="s">
        <v>185</v>
      </c>
      <c r="C38" s="725" t="s">
        <v>184</v>
      </c>
      <c r="D38" s="696">
        <v>-5</v>
      </c>
      <c r="E38" s="694"/>
      <c r="F38" s="694"/>
      <c r="G38" s="694"/>
      <c r="H38" s="694"/>
      <c r="M38" s="352"/>
    </row>
    <row r="39" spans="2:13" hidden="1" x14ac:dyDescent="0.2">
      <c r="B39" s="719" t="s">
        <v>193</v>
      </c>
      <c r="C39" s="726" t="s">
        <v>192</v>
      </c>
      <c r="D39" s="701"/>
      <c r="E39" s="699"/>
      <c r="F39" s="699"/>
      <c r="G39" s="699"/>
      <c r="H39" s="699"/>
      <c r="M39" s="352"/>
    </row>
    <row r="40" spans="2:13" hidden="1" x14ac:dyDescent="0.2">
      <c r="B40" s="719" t="s">
        <v>191</v>
      </c>
      <c r="C40" s="721" t="s">
        <v>190</v>
      </c>
      <c r="D40" s="710"/>
      <c r="E40" s="708"/>
      <c r="F40" s="708"/>
      <c r="G40" s="708"/>
      <c r="H40" s="708"/>
      <c r="M40" s="352"/>
    </row>
    <row r="41" spans="2:13" hidden="1" x14ac:dyDescent="0.2">
      <c r="B41" s="719" t="s">
        <v>189</v>
      </c>
      <c r="C41" s="727" t="s">
        <v>188</v>
      </c>
      <c r="D41" s="710"/>
      <c r="E41" s="708"/>
      <c r="F41" s="708"/>
      <c r="G41" s="708"/>
      <c r="H41" s="708"/>
      <c r="M41" s="352"/>
    </row>
    <row r="42" spans="2:13" ht="18" hidden="1" thickBot="1" x14ac:dyDescent="0.25">
      <c r="B42" s="719" t="s">
        <v>187</v>
      </c>
      <c r="C42" s="723" t="s">
        <v>186</v>
      </c>
      <c r="D42" s="733"/>
      <c r="E42" s="734"/>
      <c r="F42" s="734"/>
      <c r="G42" s="734"/>
      <c r="H42" s="734"/>
      <c r="M42" s="352"/>
    </row>
    <row r="43" spans="2:13" ht="18" hidden="1" thickBot="1" x14ac:dyDescent="0.25">
      <c r="B43" s="724" t="s">
        <v>185</v>
      </c>
      <c r="C43" s="725" t="s">
        <v>184</v>
      </c>
      <c r="D43" s="696">
        <v>0</v>
      </c>
      <c r="E43" s="694"/>
      <c r="F43" s="694"/>
      <c r="G43" s="694"/>
      <c r="H43" s="694"/>
      <c r="M43" s="352"/>
    </row>
    <row r="44" spans="2:13" hidden="1" x14ac:dyDescent="0.2">
      <c r="B44" s="728"/>
      <c r="C44" s="697" t="s">
        <v>183</v>
      </c>
      <c r="D44" s="701">
        <v>14</v>
      </c>
      <c r="E44" s="699"/>
      <c r="F44" s="699"/>
      <c r="G44" s="699"/>
      <c r="H44" s="699"/>
      <c r="M44" s="352"/>
    </row>
    <row r="45" spans="2:13" hidden="1" x14ac:dyDescent="0.2">
      <c r="B45" s="728"/>
      <c r="C45" s="697" t="s">
        <v>182</v>
      </c>
      <c r="D45" s="701">
        <v>14</v>
      </c>
      <c r="E45" s="699"/>
      <c r="F45" s="699"/>
      <c r="G45" s="699"/>
      <c r="H45" s="699"/>
      <c r="M45" s="352"/>
    </row>
    <row r="46" spans="2:13" ht="18" hidden="1" thickBot="1" x14ac:dyDescent="0.25">
      <c r="B46" s="718"/>
      <c r="C46" s="729" t="s">
        <v>181</v>
      </c>
      <c r="D46" s="696"/>
      <c r="E46" s="694"/>
      <c r="F46" s="694"/>
      <c r="G46" s="694"/>
      <c r="H46" s="694"/>
      <c r="M46" s="352"/>
    </row>
    <row r="47" spans="2:13" ht="18" hidden="1" thickBot="1" x14ac:dyDescent="0.25">
      <c r="B47" s="730" t="s">
        <v>180</v>
      </c>
      <c r="C47" s="692"/>
      <c r="D47" s="735">
        <v>0</v>
      </c>
      <c r="E47" s="736"/>
      <c r="F47" s="736"/>
      <c r="G47" s="736"/>
      <c r="H47" s="736"/>
      <c r="M47" s="352"/>
    </row>
    <row r="48" spans="2:13" hidden="1" x14ac:dyDescent="0.2">
      <c r="B48" s="728" t="s">
        <v>179</v>
      </c>
      <c r="C48" s="697"/>
      <c r="D48" s="701">
        <v>1</v>
      </c>
      <c r="E48" s="699"/>
      <c r="F48" s="699"/>
      <c r="G48" s="699"/>
      <c r="H48" s="699"/>
      <c r="M48" s="352"/>
    </row>
    <row r="49" spans="2:13" hidden="1" x14ac:dyDescent="0.2">
      <c r="B49" s="728" t="s">
        <v>178</v>
      </c>
      <c r="C49" s="697"/>
      <c r="D49" s="701"/>
      <c r="E49" s="699"/>
      <c r="F49" s="699"/>
      <c r="G49" s="699"/>
      <c r="H49" s="699"/>
      <c r="M49" s="352"/>
    </row>
    <row r="50" spans="2:13" ht="18" hidden="1" thickBot="1" x14ac:dyDescent="0.25">
      <c r="B50" s="718" t="s">
        <v>177</v>
      </c>
      <c r="C50" s="692"/>
      <c r="D50" s="696"/>
      <c r="E50" s="694"/>
      <c r="F50" s="694"/>
      <c r="G50" s="694"/>
      <c r="H50" s="694"/>
      <c r="M50" s="352"/>
    </row>
    <row r="51" spans="2:13" hidden="1" x14ac:dyDescent="0.2">
      <c r="C51" s="33" t="s">
        <v>176</v>
      </c>
    </row>
    <row r="52" spans="2:13" hidden="1" x14ac:dyDescent="0.2">
      <c r="C52" s="33" t="s">
        <v>175</v>
      </c>
    </row>
    <row r="53" spans="2:13" hidden="1" x14ac:dyDescent="0.2"/>
    <row r="54" spans="2:13" hidden="1" x14ac:dyDescent="0.2"/>
  </sheetData>
  <mergeCells count="2">
    <mergeCell ref="I3:J4"/>
    <mergeCell ref="K3:L4"/>
  </mergeCells>
  <phoneticPr fontId="3"/>
  <pageMargins left="0.39370078740157483" right="0" top="0.98425196850393704" bottom="0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42"/>
  <sheetViews>
    <sheetView showGridLines="0" zoomScaleNormal="100" zoomScaleSheetLayoutView="120" workbookViewId="0">
      <pane xSplit="3" ySplit="5" topLeftCell="D6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10.69921875" defaultRowHeight="17.25" x14ac:dyDescent="0.2"/>
  <cols>
    <col min="1" max="1" width="0.3984375" style="4" customWidth="1"/>
    <col min="2" max="2" width="3.59765625" style="4" customWidth="1"/>
    <col min="3" max="3" width="14.69921875" style="4" customWidth="1"/>
    <col min="4" max="8" width="6.19921875" style="33" customWidth="1"/>
    <col min="9" max="9" width="8.19921875" style="32" customWidth="1"/>
    <col min="10" max="10" width="9.296875" style="32" customWidth="1"/>
    <col min="11" max="11" width="8.19921875" style="32" customWidth="1"/>
    <col min="12" max="12" width="9.296875" style="32" customWidth="1"/>
    <col min="13" max="16384" width="10.69921875" style="4"/>
  </cols>
  <sheetData>
    <row r="1" spans="2:15" ht="15" customHeight="1" x14ac:dyDescent="0.2">
      <c r="B1" s="1" t="s">
        <v>206</v>
      </c>
      <c r="C1" s="2"/>
      <c r="D1" s="2"/>
      <c r="E1" s="2"/>
      <c r="F1" s="2"/>
      <c r="G1" s="2"/>
      <c r="H1" s="2"/>
      <c r="I1" s="110"/>
      <c r="J1" s="110"/>
      <c r="K1" s="110"/>
      <c r="L1" s="110"/>
    </row>
    <row r="2" spans="2:15" ht="15" customHeight="1" thickBot="1" x14ac:dyDescent="0.25">
      <c r="B2" s="5"/>
      <c r="C2" s="5"/>
      <c r="D2" s="5"/>
      <c r="E2" s="5"/>
      <c r="F2" s="5"/>
      <c r="G2" s="5"/>
      <c r="H2" s="5"/>
      <c r="I2" s="109"/>
      <c r="J2" s="108"/>
      <c r="L2" s="835" t="s">
        <v>215</v>
      </c>
    </row>
    <row r="3" spans="2:15" ht="15" customHeight="1" x14ac:dyDescent="0.2">
      <c r="B3" s="9"/>
      <c r="C3" s="107" t="s">
        <v>67</v>
      </c>
      <c r="D3" s="106"/>
      <c r="E3" s="105"/>
      <c r="F3" s="31"/>
      <c r="G3" s="104"/>
      <c r="H3" s="103"/>
      <c r="I3" s="875" t="s">
        <v>66</v>
      </c>
      <c r="J3" s="866"/>
      <c r="K3" s="865" t="s">
        <v>216</v>
      </c>
      <c r="L3" s="866"/>
    </row>
    <row r="4" spans="2:15" ht="15" customHeight="1" x14ac:dyDescent="0.2">
      <c r="B4" s="9"/>
      <c r="C4" s="2"/>
      <c r="D4" s="102" t="s">
        <v>65</v>
      </c>
      <c r="E4" s="100" t="s">
        <v>64</v>
      </c>
      <c r="F4" s="101" t="s">
        <v>63</v>
      </c>
      <c r="G4" s="100" t="s">
        <v>208</v>
      </c>
      <c r="H4" s="748" t="s">
        <v>217</v>
      </c>
      <c r="I4" s="876"/>
      <c r="J4" s="868"/>
      <c r="K4" s="867"/>
      <c r="L4" s="868"/>
    </row>
    <row r="5" spans="2:15" ht="36.75" customHeight="1" thickBot="1" x14ac:dyDescent="0.25">
      <c r="B5" s="869" t="s">
        <v>62</v>
      </c>
      <c r="C5" s="870"/>
      <c r="D5" s="99" t="s">
        <v>263</v>
      </c>
      <c r="E5" s="99"/>
      <c r="F5" s="99"/>
      <c r="G5" s="99" t="s">
        <v>218</v>
      </c>
      <c r="H5" s="98" t="s">
        <v>219</v>
      </c>
      <c r="I5" s="160" t="s">
        <v>61</v>
      </c>
      <c r="J5" s="96" t="s">
        <v>60</v>
      </c>
      <c r="K5" s="97" t="s">
        <v>59</v>
      </c>
      <c r="L5" s="836" t="s">
        <v>58</v>
      </c>
      <c r="O5" s="95"/>
    </row>
    <row r="6" spans="2:15" ht="15" customHeight="1" x14ac:dyDescent="0.2">
      <c r="B6" s="9"/>
      <c r="C6" s="74" t="s">
        <v>57</v>
      </c>
      <c r="D6" s="73">
        <v>569</v>
      </c>
      <c r="E6" s="72">
        <v>582</v>
      </c>
      <c r="F6" s="71">
        <v>579</v>
      </c>
      <c r="G6" s="94">
        <v>565</v>
      </c>
      <c r="H6" s="93">
        <v>655</v>
      </c>
      <c r="I6" s="52">
        <f t="shared" ref="I6:I9" si="0">H6-G6</f>
        <v>90</v>
      </c>
      <c r="J6" s="65">
        <f t="shared" ref="J6:J36" si="1">IF(AND(G6=0,H6&gt;0),"皆増　",IF(AND(G6&gt;0,H6=0),"皆減　",IF(AND(G6=0,H6=0),"",ROUND(I6/G6*100,1))))</f>
        <v>15.9</v>
      </c>
      <c r="K6" s="50">
        <f>H6-D6</f>
        <v>86</v>
      </c>
      <c r="L6" s="75">
        <f t="shared" ref="L6:L9" si="2">IF(AND($D6=0,H6&gt;0),"皆増　",IF(AND($D6&gt;0,H6=0),"皆減　",IF(AND($D6=0,H6=0),"",ROUND(K6/$D6*100,1))))</f>
        <v>15.1</v>
      </c>
    </row>
    <row r="7" spans="2:15" ht="15" customHeight="1" x14ac:dyDescent="0.2">
      <c r="B7" s="9"/>
      <c r="C7" s="74" t="s">
        <v>205</v>
      </c>
      <c r="D7" s="73"/>
      <c r="E7" s="72"/>
      <c r="F7" s="71"/>
      <c r="G7" s="94"/>
      <c r="H7" s="93"/>
      <c r="I7" s="52">
        <f t="shared" si="0"/>
        <v>0</v>
      </c>
      <c r="J7" s="65" t="str">
        <f t="shared" si="1"/>
        <v/>
      </c>
      <c r="K7" s="50">
        <f t="shared" ref="K7:K9" si="3">H7-D7</f>
        <v>0</v>
      </c>
      <c r="L7" s="75" t="str">
        <f t="shared" si="2"/>
        <v/>
      </c>
    </row>
    <row r="8" spans="2:15" ht="15" customHeight="1" x14ac:dyDescent="0.2">
      <c r="B8" s="9"/>
      <c r="C8" s="74" t="s">
        <v>56</v>
      </c>
      <c r="D8" s="73">
        <v>2</v>
      </c>
      <c r="E8" s="72">
        <v>2</v>
      </c>
      <c r="F8" s="71">
        <v>2</v>
      </c>
      <c r="G8" s="66">
        <v>2</v>
      </c>
      <c r="H8" s="93">
        <v>2</v>
      </c>
      <c r="I8" s="52">
        <f t="shared" si="0"/>
        <v>0</v>
      </c>
      <c r="J8" s="65">
        <f t="shared" si="1"/>
        <v>0</v>
      </c>
      <c r="K8" s="50">
        <f t="shared" si="3"/>
        <v>0</v>
      </c>
      <c r="L8" s="75">
        <f t="shared" si="2"/>
        <v>0</v>
      </c>
    </row>
    <row r="9" spans="2:15" ht="15" customHeight="1" x14ac:dyDescent="0.2">
      <c r="B9" s="823" t="s">
        <v>47</v>
      </c>
      <c r="C9" s="74" t="s">
        <v>55</v>
      </c>
      <c r="D9" s="73"/>
      <c r="E9" s="72"/>
      <c r="F9" s="71"/>
      <c r="G9" s="66"/>
      <c r="H9" s="93"/>
      <c r="I9" s="52">
        <f t="shared" si="0"/>
        <v>0</v>
      </c>
      <c r="J9" s="65" t="str">
        <f t="shared" si="1"/>
        <v/>
      </c>
      <c r="K9" s="50">
        <f t="shared" si="3"/>
        <v>0</v>
      </c>
      <c r="L9" s="75" t="str">
        <f t="shared" si="2"/>
        <v/>
      </c>
    </row>
    <row r="10" spans="2:15" ht="15" customHeight="1" x14ac:dyDescent="0.2">
      <c r="B10" s="9"/>
      <c r="C10" s="74" t="s">
        <v>54</v>
      </c>
      <c r="D10" s="73">
        <v>3817</v>
      </c>
      <c r="E10" s="72">
        <v>3870</v>
      </c>
      <c r="F10" s="71">
        <v>3927</v>
      </c>
      <c r="G10" s="66">
        <v>3988</v>
      </c>
      <c r="H10" s="93">
        <v>4388</v>
      </c>
      <c r="I10" s="52">
        <f>H10-G10</f>
        <v>400</v>
      </c>
      <c r="J10" s="92">
        <f t="shared" si="1"/>
        <v>10</v>
      </c>
      <c r="K10" s="50">
        <f>H10-D10</f>
        <v>571</v>
      </c>
      <c r="L10" s="75">
        <f>IF(AND($D10=0,H10&gt;0),"皆増　",IF(AND($D10&gt;0,H10=0),"皆減　",IF(AND($D10=0,H10=0),"",ROUND(K10/$D10*100,1))))</f>
        <v>15</v>
      </c>
    </row>
    <row r="11" spans="2:15" ht="15" customHeight="1" x14ac:dyDescent="0.2">
      <c r="B11" s="9"/>
      <c r="C11" s="74" t="s">
        <v>48</v>
      </c>
      <c r="D11" s="73">
        <v>301</v>
      </c>
      <c r="E11" s="72">
        <v>301</v>
      </c>
      <c r="F11" s="71">
        <v>302</v>
      </c>
      <c r="G11" s="66">
        <v>308</v>
      </c>
      <c r="H11" s="93">
        <v>340</v>
      </c>
      <c r="I11" s="52">
        <f t="shared" ref="I11:I36" si="4">H11-G11</f>
        <v>32</v>
      </c>
      <c r="J11" s="65">
        <f t="shared" si="1"/>
        <v>10.4</v>
      </c>
      <c r="K11" s="50">
        <f t="shared" ref="K11:K37" si="5">H11-D11</f>
        <v>39</v>
      </c>
      <c r="L11" s="75">
        <f t="shared" ref="L11:L20" si="6">IF(AND($D11=0,H11&gt;0),"皆増　",IF(AND($D11&gt;0,H11=0),"皆減　",IF(AND($D11=0,H11=0),"",ROUND(K11/$D11*100,1))))</f>
        <v>13</v>
      </c>
    </row>
    <row r="12" spans="2:15" ht="15" customHeight="1" x14ac:dyDescent="0.2">
      <c r="B12" s="823" t="s">
        <v>41</v>
      </c>
      <c r="C12" s="74" t="s">
        <v>46</v>
      </c>
      <c r="D12" s="73">
        <v>23</v>
      </c>
      <c r="E12" s="72">
        <v>26</v>
      </c>
      <c r="F12" s="71">
        <v>26</v>
      </c>
      <c r="G12" s="66">
        <v>29</v>
      </c>
      <c r="H12" s="93">
        <v>35</v>
      </c>
      <c r="I12" s="52">
        <f t="shared" si="4"/>
        <v>6</v>
      </c>
      <c r="J12" s="65">
        <f t="shared" si="1"/>
        <v>20.7</v>
      </c>
      <c r="K12" s="50">
        <f t="shared" si="5"/>
        <v>12</v>
      </c>
      <c r="L12" s="75">
        <f t="shared" si="6"/>
        <v>52.2</v>
      </c>
    </row>
    <row r="13" spans="2:15" ht="15" customHeight="1" x14ac:dyDescent="0.2">
      <c r="B13" s="823"/>
      <c r="C13" s="74" t="s">
        <v>53</v>
      </c>
      <c r="D13" s="73">
        <v>10</v>
      </c>
      <c r="E13" s="72">
        <v>16</v>
      </c>
      <c r="F13" s="71">
        <v>16</v>
      </c>
      <c r="G13" s="66">
        <v>18</v>
      </c>
      <c r="H13" s="93">
        <v>25</v>
      </c>
      <c r="I13" s="52">
        <f t="shared" si="4"/>
        <v>7</v>
      </c>
      <c r="J13" s="65">
        <f t="shared" si="1"/>
        <v>38.9</v>
      </c>
      <c r="K13" s="50">
        <f t="shared" si="5"/>
        <v>15</v>
      </c>
      <c r="L13" s="75">
        <f t="shared" si="6"/>
        <v>150</v>
      </c>
    </row>
    <row r="14" spans="2:15" ht="15" customHeight="1" x14ac:dyDescent="0.2">
      <c r="B14" s="823"/>
      <c r="C14" s="74" t="s">
        <v>220</v>
      </c>
      <c r="D14" s="73"/>
      <c r="E14" s="72"/>
      <c r="F14" s="71"/>
      <c r="G14" s="66"/>
      <c r="H14" s="93">
        <v>1</v>
      </c>
      <c r="I14" s="52">
        <f t="shared" ref="I14" si="7">H14-G14</f>
        <v>1</v>
      </c>
      <c r="J14" s="65" t="str">
        <f t="shared" ref="J14" si="8">IF(AND(G14=0,H14&gt;0),"皆増　",IF(AND(G14&gt;0,H14=0),"皆減　",IF(AND(G14=0,H14=0),"",ROUND(I14/G14*100,1))))</f>
        <v>皆増　</v>
      </c>
      <c r="K14" s="50">
        <f t="shared" ref="K14" si="9">H14-D14</f>
        <v>1</v>
      </c>
      <c r="L14" s="75" t="str">
        <f t="shared" ref="L14" si="10">IF(AND($D14=0,H14&gt;0),"皆増　",IF(AND($D14&gt;0,H14=0),"皆減　",IF(AND($D14=0,H14=0),"",ROUND(K14/$D14*100,1))))</f>
        <v>皆増　</v>
      </c>
    </row>
    <row r="15" spans="2:15" ht="15" customHeight="1" x14ac:dyDescent="0.2">
      <c r="B15" s="823"/>
      <c r="C15" s="74" t="s">
        <v>40</v>
      </c>
      <c r="D15" s="73"/>
      <c r="E15" s="72">
        <v>1</v>
      </c>
      <c r="F15" s="71">
        <v>1</v>
      </c>
      <c r="G15" s="66">
        <v>1</v>
      </c>
      <c r="H15" s="93">
        <v>3</v>
      </c>
      <c r="I15" s="52">
        <f t="shared" si="4"/>
        <v>2</v>
      </c>
      <c r="J15" s="65">
        <f t="shared" si="1"/>
        <v>200</v>
      </c>
      <c r="K15" s="50">
        <f t="shared" si="5"/>
        <v>3</v>
      </c>
      <c r="L15" s="75" t="str">
        <f t="shared" si="6"/>
        <v>皆増　</v>
      </c>
    </row>
    <row r="16" spans="2:15" ht="15" customHeight="1" x14ac:dyDescent="0.2">
      <c r="B16" s="9"/>
      <c r="C16" s="74" t="s">
        <v>37</v>
      </c>
      <c r="D16" s="73"/>
      <c r="E16" s="72"/>
      <c r="F16" s="71"/>
      <c r="G16" s="66"/>
      <c r="H16" s="93"/>
      <c r="I16" s="52">
        <f t="shared" si="4"/>
        <v>0</v>
      </c>
      <c r="J16" s="65" t="str">
        <f t="shared" si="1"/>
        <v/>
      </c>
      <c r="K16" s="50">
        <f t="shared" si="5"/>
        <v>0</v>
      </c>
      <c r="L16" s="75" t="str">
        <f t="shared" si="6"/>
        <v/>
      </c>
    </row>
    <row r="17" spans="2:12" ht="15" customHeight="1" x14ac:dyDescent="0.2">
      <c r="B17" s="823" t="s">
        <v>39</v>
      </c>
      <c r="C17" s="74" t="s">
        <v>35</v>
      </c>
      <c r="D17" s="73">
        <v>1</v>
      </c>
      <c r="E17" s="72">
        <v>1</v>
      </c>
      <c r="F17" s="71">
        <v>1</v>
      </c>
      <c r="G17" s="66">
        <v>1</v>
      </c>
      <c r="H17" s="93">
        <v>1</v>
      </c>
      <c r="I17" s="52">
        <f t="shared" si="4"/>
        <v>0</v>
      </c>
      <c r="J17" s="65">
        <f t="shared" si="1"/>
        <v>0</v>
      </c>
      <c r="K17" s="50">
        <f t="shared" si="5"/>
        <v>0</v>
      </c>
      <c r="L17" s="75">
        <f t="shared" si="6"/>
        <v>0</v>
      </c>
    </row>
    <row r="18" spans="2:12" ht="15" customHeight="1" x14ac:dyDescent="0.2">
      <c r="B18" s="9"/>
      <c r="C18" s="74" t="s">
        <v>34</v>
      </c>
      <c r="D18" s="91">
        <v>65</v>
      </c>
      <c r="E18" s="90">
        <v>61</v>
      </c>
      <c r="F18" s="89">
        <v>56</v>
      </c>
      <c r="G18" s="88">
        <v>52</v>
      </c>
      <c r="H18" s="749">
        <v>52</v>
      </c>
      <c r="I18" s="52">
        <f t="shared" si="4"/>
        <v>0</v>
      </c>
      <c r="J18" s="65">
        <f t="shared" si="1"/>
        <v>0</v>
      </c>
      <c r="K18" s="50">
        <f t="shared" si="5"/>
        <v>-13</v>
      </c>
      <c r="L18" s="75">
        <f t="shared" si="6"/>
        <v>-20</v>
      </c>
    </row>
    <row r="19" spans="2:12" ht="15" customHeight="1" x14ac:dyDescent="0.2">
      <c r="B19" s="9"/>
      <c r="C19" s="87" t="s">
        <v>52</v>
      </c>
      <c r="D19" s="62"/>
      <c r="E19" s="61"/>
      <c r="F19" s="60"/>
      <c r="G19" s="59"/>
      <c r="H19" s="750"/>
      <c r="I19" s="58">
        <f t="shared" si="4"/>
        <v>0</v>
      </c>
      <c r="J19" s="57" t="str">
        <f t="shared" si="1"/>
        <v/>
      </c>
      <c r="K19" s="56">
        <f t="shared" si="5"/>
        <v>0</v>
      </c>
      <c r="L19" s="86" t="str">
        <f t="shared" si="6"/>
        <v/>
      </c>
    </row>
    <row r="20" spans="2:12" ht="15" customHeight="1" thickBot="1" x14ac:dyDescent="0.25">
      <c r="B20" s="11"/>
      <c r="C20" s="12" t="s">
        <v>33</v>
      </c>
      <c r="D20" s="85">
        <v>4788</v>
      </c>
      <c r="E20" s="84">
        <v>4860</v>
      </c>
      <c r="F20" s="5">
        <v>4910</v>
      </c>
      <c r="G20" s="83">
        <v>4964</v>
      </c>
      <c r="H20" s="825">
        <f>SUM(H6:H19)</f>
        <v>5502</v>
      </c>
      <c r="I20" s="82">
        <f t="shared" si="4"/>
        <v>538</v>
      </c>
      <c r="J20" s="81">
        <f t="shared" si="1"/>
        <v>10.8</v>
      </c>
      <c r="K20" s="80">
        <f t="shared" si="5"/>
        <v>714</v>
      </c>
      <c r="L20" s="79">
        <f t="shared" si="6"/>
        <v>14.9</v>
      </c>
    </row>
    <row r="21" spans="2:12" ht="15" customHeight="1" x14ac:dyDescent="0.2">
      <c r="B21" s="9"/>
      <c r="C21" s="74" t="s">
        <v>51</v>
      </c>
      <c r="D21" s="73">
        <v>31</v>
      </c>
      <c r="E21" s="72">
        <v>1</v>
      </c>
      <c r="F21" s="71">
        <v>1</v>
      </c>
      <c r="G21" s="66">
        <v>1</v>
      </c>
      <c r="H21" s="93">
        <v>1</v>
      </c>
      <c r="I21" s="52">
        <f t="shared" si="4"/>
        <v>0</v>
      </c>
      <c r="J21" s="65">
        <f t="shared" si="1"/>
        <v>0</v>
      </c>
      <c r="K21" s="50">
        <f>H21-D21</f>
        <v>-30</v>
      </c>
      <c r="L21" s="75">
        <f>IF(AND($D21=0,H21&gt;0),"皆増　",IF(AND($D21&gt;0,H21=0),"皆減　",IF(AND($D21=0,H21=0),"",ROUND(K21/$D21*100,1))))</f>
        <v>-96.8</v>
      </c>
    </row>
    <row r="22" spans="2:12" ht="15" customHeight="1" x14ac:dyDescent="0.2">
      <c r="B22" s="9"/>
      <c r="C22" s="74" t="s">
        <v>50</v>
      </c>
      <c r="D22" s="73">
        <v>48</v>
      </c>
      <c r="E22" s="72">
        <v>51</v>
      </c>
      <c r="F22" s="71">
        <v>49</v>
      </c>
      <c r="G22" s="94">
        <v>51</v>
      </c>
      <c r="H22" s="93">
        <v>49</v>
      </c>
      <c r="I22" s="77">
        <f t="shared" si="4"/>
        <v>-2</v>
      </c>
      <c r="J22" s="65">
        <f t="shared" si="1"/>
        <v>-3.9</v>
      </c>
      <c r="K22" s="76">
        <f>H22-D22</f>
        <v>1</v>
      </c>
      <c r="L22" s="75">
        <f t="shared" ref="L22:L36" si="11">IF(AND($D22=0,H22&gt;0),"皆増　",IF(AND($D22&gt;0,H22=0),"皆減　",IF(AND($D22=0,H22=0),"",ROUND(K22/$D22*100,1))))</f>
        <v>2.1</v>
      </c>
    </row>
    <row r="23" spans="2:12" ht="15" customHeight="1" x14ac:dyDescent="0.2">
      <c r="B23" s="9"/>
      <c r="C23" s="74" t="s">
        <v>49</v>
      </c>
      <c r="D23" s="73"/>
      <c r="E23" s="72"/>
      <c r="F23" s="71"/>
      <c r="G23" s="66"/>
      <c r="H23" s="93"/>
      <c r="I23" s="52">
        <f t="shared" si="4"/>
        <v>0</v>
      </c>
      <c r="J23" s="65" t="str">
        <f t="shared" si="1"/>
        <v/>
      </c>
      <c r="K23" s="50">
        <f t="shared" si="5"/>
        <v>0</v>
      </c>
      <c r="L23" s="75" t="str">
        <f t="shared" si="11"/>
        <v/>
      </c>
    </row>
    <row r="24" spans="2:12" ht="15" customHeight="1" x14ac:dyDescent="0.2">
      <c r="B24" s="9"/>
      <c r="C24" s="74" t="s">
        <v>48</v>
      </c>
      <c r="D24" s="73">
        <v>29</v>
      </c>
      <c r="E24" s="72">
        <v>27</v>
      </c>
      <c r="F24" s="71">
        <v>25</v>
      </c>
      <c r="G24" s="66">
        <v>22</v>
      </c>
      <c r="H24" s="93">
        <v>11</v>
      </c>
      <c r="I24" s="52">
        <f t="shared" si="4"/>
        <v>-11</v>
      </c>
      <c r="J24" s="65">
        <f t="shared" si="1"/>
        <v>-50</v>
      </c>
      <c r="K24" s="50">
        <f t="shared" si="5"/>
        <v>-18</v>
      </c>
      <c r="L24" s="75">
        <f t="shared" si="11"/>
        <v>-62.1</v>
      </c>
    </row>
    <row r="25" spans="2:12" ht="15" customHeight="1" x14ac:dyDescent="0.2">
      <c r="B25" s="823" t="s">
        <v>47</v>
      </c>
      <c r="C25" s="74" t="s">
        <v>46</v>
      </c>
      <c r="D25" s="73">
        <v>14</v>
      </c>
      <c r="E25" s="72">
        <v>14</v>
      </c>
      <c r="F25" s="71">
        <v>13</v>
      </c>
      <c r="G25" s="66">
        <v>11</v>
      </c>
      <c r="H25" s="93">
        <v>9</v>
      </c>
      <c r="I25" s="77">
        <f t="shared" si="4"/>
        <v>-2</v>
      </c>
      <c r="J25" s="65">
        <f t="shared" si="1"/>
        <v>-18.2</v>
      </c>
      <c r="K25" s="76">
        <f t="shared" si="5"/>
        <v>-5</v>
      </c>
      <c r="L25" s="75">
        <f t="shared" si="11"/>
        <v>-35.700000000000003</v>
      </c>
    </row>
    <row r="26" spans="2:12" ht="15" customHeight="1" x14ac:dyDescent="0.2">
      <c r="B26" s="9"/>
      <c r="C26" s="74" t="s">
        <v>45</v>
      </c>
      <c r="D26" s="73">
        <v>14</v>
      </c>
      <c r="E26" s="72">
        <v>11</v>
      </c>
      <c r="F26" s="71">
        <v>11</v>
      </c>
      <c r="G26" s="66">
        <v>10</v>
      </c>
      <c r="H26" s="93">
        <v>8</v>
      </c>
      <c r="I26" s="52">
        <f t="shared" si="4"/>
        <v>-2</v>
      </c>
      <c r="J26" s="65">
        <f t="shared" si="1"/>
        <v>-20</v>
      </c>
      <c r="K26" s="50">
        <f t="shared" si="5"/>
        <v>-6</v>
      </c>
      <c r="L26" s="75">
        <f t="shared" si="11"/>
        <v>-42.9</v>
      </c>
    </row>
    <row r="27" spans="2:12" ht="15" customHeight="1" x14ac:dyDescent="0.2">
      <c r="B27" s="823" t="s">
        <v>44</v>
      </c>
      <c r="C27" s="74" t="s">
        <v>43</v>
      </c>
      <c r="D27" s="73">
        <v>4</v>
      </c>
      <c r="E27" s="72">
        <v>4</v>
      </c>
      <c r="F27" s="71">
        <v>4</v>
      </c>
      <c r="G27" s="66">
        <v>4</v>
      </c>
      <c r="H27" s="93">
        <v>3</v>
      </c>
      <c r="I27" s="77">
        <f t="shared" si="4"/>
        <v>-1</v>
      </c>
      <c r="J27" s="65">
        <f t="shared" si="1"/>
        <v>-25</v>
      </c>
      <c r="K27" s="76">
        <f t="shared" si="5"/>
        <v>-1</v>
      </c>
      <c r="L27" s="75">
        <f t="shared" si="11"/>
        <v>-25</v>
      </c>
    </row>
    <row r="28" spans="2:12" ht="15" customHeight="1" x14ac:dyDescent="0.2">
      <c r="B28" s="9"/>
      <c r="C28" s="74" t="s">
        <v>42</v>
      </c>
      <c r="D28" s="73"/>
      <c r="E28" s="72"/>
      <c r="F28" s="71"/>
      <c r="G28" s="66"/>
      <c r="H28" s="93"/>
      <c r="I28" s="52">
        <f t="shared" si="4"/>
        <v>0</v>
      </c>
      <c r="J28" s="65" t="str">
        <f t="shared" si="1"/>
        <v/>
      </c>
      <c r="K28" s="50">
        <f t="shared" si="5"/>
        <v>0</v>
      </c>
      <c r="L28" s="75" t="str">
        <f t="shared" si="11"/>
        <v/>
      </c>
    </row>
    <row r="29" spans="2:12" ht="15" customHeight="1" x14ac:dyDescent="0.2">
      <c r="B29" s="823" t="s">
        <v>41</v>
      </c>
      <c r="C29" s="74" t="s">
        <v>40</v>
      </c>
      <c r="D29" s="73">
        <v>8</v>
      </c>
      <c r="E29" s="72">
        <v>8</v>
      </c>
      <c r="F29" s="71">
        <v>8</v>
      </c>
      <c r="G29" s="94">
        <v>8</v>
      </c>
      <c r="H29" s="93">
        <v>8</v>
      </c>
      <c r="I29" s="52">
        <f t="shared" si="4"/>
        <v>0</v>
      </c>
      <c r="J29" s="65">
        <f t="shared" si="1"/>
        <v>0</v>
      </c>
      <c r="K29" s="50">
        <f t="shared" si="5"/>
        <v>0</v>
      </c>
      <c r="L29" s="75">
        <f t="shared" si="11"/>
        <v>0</v>
      </c>
    </row>
    <row r="30" spans="2:12" ht="15.75" customHeight="1" x14ac:dyDescent="0.2">
      <c r="B30" s="9"/>
      <c r="C30" s="78" t="s">
        <v>204</v>
      </c>
      <c r="D30" s="73">
        <v>3</v>
      </c>
      <c r="E30" s="72">
        <v>3</v>
      </c>
      <c r="F30" s="71">
        <v>3</v>
      </c>
      <c r="G30" s="66">
        <v>3</v>
      </c>
      <c r="H30" s="93">
        <v>3</v>
      </c>
      <c r="I30" s="77">
        <f t="shared" si="4"/>
        <v>0</v>
      </c>
      <c r="J30" s="65">
        <f t="shared" si="1"/>
        <v>0</v>
      </c>
      <c r="K30" s="76">
        <f t="shared" si="5"/>
        <v>0</v>
      </c>
      <c r="L30" s="75">
        <f t="shared" si="11"/>
        <v>0</v>
      </c>
    </row>
    <row r="31" spans="2:12" ht="15.75" customHeight="1" x14ac:dyDescent="0.2">
      <c r="B31" s="823" t="s">
        <v>39</v>
      </c>
      <c r="C31" s="74" t="s">
        <v>38</v>
      </c>
      <c r="D31" s="73">
        <v>5</v>
      </c>
      <c r="E31" s="72">
        <v>5</v>
      </c>
      <c r="F31" s="71">
        <v>6</v>
      </c>
      <c r="G31" s="66"/>
      <c r="H31" s="93"/>
      <c r="I31" s="52">
        <f t="shared" si="4"/>
        <v>0</v>
      </c>
      <c r="J31" s="65" t="str">
        <f t="shared" si="1"/>
        <v/>
      </c>
      <c r="K31" s="50">
        <f t="shared" si="5"/>
        <v>-5</v>
      </c>
      <c r="L31" s="64" t="str">
        <f t="shared" si="11"/>
        <v>皆減　</v>
      </c>
    </row>
    <row r="32" spans="2:12" x14ac:dyDescent="0.2">
      <c r="B32" s="9"/>
      <c r="C32" s="74" t="s">
        <v>37</v>
      </c>
      <c r="D32" s="73">
        <v>1</v>
      </c>
      <c r="E32" s="72">
        <v>1</v>
      </c>
      <c r="F32" s="71">
        <v>1</v>
      </c>
      <c r="G32" s="66">
        <v>1</v>
      </c>
      <c r="H32" s="93"/>
      <c r="I32" s="52">
        <f t="shared" si="4"/>
        <v>-1</v>
      </c>
      <c r="J32" s="65" t="str">
        <f t="shared" si="1"/>
        <v>皆減　</v>
      </c>
      <c r="K32" s="50">
        <f t="shared" si="5"/>
        <v>-1</v>
      </c>
      <c r="L32" s="64" t="str">
        <f t="shared" si="11"/>
        <v>皆減　</v>
      </c>
    </row>
    <row r="33" spans="2:12" x14ac:dyDescent="0.2">
      <c r="B33" s="9"/>
      <c r="C33" s="74" t="s">
        <v>36</v>
      </c>
      <c r="D33" s="73"/>
      <c r="E33" s="72"/>
      <c r="F33" s="71"/>
      <c r="G33" s="66"/>
      <c r="H33" s="93"/>
      <c r="I33" s="52">
        <f t="shared" si="4"/>
        <v>0</v>
      </c>
      <c r="J33" s="65" t="str">
        <f t="shared" si="1"/>
        <v/>
      </c>
      <c r="K33" s="50">
        <f t="shared" si="5"/>
        <v>0</v>
      </c>
      <c r="L33" s="64" t="str">
        <f t="shared" si="11"/>
        <v/>
      </c>
    </row>
    <row r="34" spans="2:12" x14ac:dyDescent="0.2">
      <c r="B34" s="9"/>
      <c r="C34" s="70" t="s">
        <v>35</v>
      </c>
      <c r="D34" s="69">
        <v>1</v>
      </c>
      <c r="E34" s="68">
        <v>1</v>
      </c>
      <c r="F34" s="67">
        <v>1</v>
      </c>
      <c r="G34" s="66">
        <v>4</v>
      </c>
      <c r="H34" s="93">
        <v>4</v>
      </c>
      <c r="I34" s="52">
        <f t="shared" si="4"/>
        <v>0</v>
      </c>
      <c r="J34" s="65">
        <f t="shared" si="1"/>
        <v>0</v>
      </c>
      <c r="K34" s="50">
        <f>H34-D34</f>
        <v>3</v>
      </c>
      <c r="L34" s="64">
        <f t="shared" si="11"/>
        <v>300</v>
      </c>
    </row>
    <row r="35" spans="2:12" x14ac:dyDescent="0.2">
      <c r="B35" s="9"/>
      <c r="C35" s="63" t="s">
        <v>34</v>
      </c>
      <c r="D35" s="62">
        <v>332</v>
      </c>
      <c r="E35" s="61">
        <v>339</v>
      </c>
      <c r="F35" s="60">
        <v>339</v>
      </c>
      <c r="G35" s="59">
        <v>337</v>
      </c>
      <c r="H35" s="751">
        <v>451</v>
      </c>
      <c r="I35" s="58">
        <f>H35-G35</f>
        <v>114</v>
      </c>
      <c r="J35" s="57">
        <f t="shared" si="1"/>
        <v>33.799999999999997</v>
      </c>
      <c r="K35" s="56">
        <f t="shared" si="5"/>
        <v>119</v>
      </c>
      <c r="L35" s="55">
        <f t="shared" si="11"/>
        <v>35.799999999999997</v>
      </c>
    </row>
    <row r="36" spans="2:12" x14ac:dyDescent="0.2">
      <c r="B36" s="54"/>
      <c r="C36" s="53" t="s">
        <v>33</v>
      </c>
      <c r="D36" s="48">
        <v>490</v>
      </c>
      <c r="E36" s="47">
        <v>465</v>
      </c>
      <c r="F36" s="46">
        <v>461</v>
      </c>
      <c r="G36" s="45">
        <v>452</v>
      </c>
      <c r="H36" s="826">
        <f>SUM(H21:H35)</f>
        <v>547</v>
      </c>
      <c r="I36" s="52">
        <f t="shared" si="4"/>
        <v>95</v>
      </c>
      <c r="J36" s="51">
        <f t="shared" si="1"/>
        <v>21</v>
      </c>
      <c r="K36" s="50">
        <f t="shared" si="5"/>
        <v>57</v>
      </c>
      <c r="L36" s="49">
        <f t="shared" si="11"/>
        <v>11.6</v>
      </c>
    </row>
    <row r="37" spans="2:12" x14ac:dyDescent="0.2">
      <c r="B37" s="871" t="s">
        <v>32</v>
      </c>
      <c r="C37" s="872"/>
      <c r="D37" s="48">
        <v>5278</v>
      </c>
      <c r="E37" s="47">
        <v>5325</v>
      </c>
      <c r="F37" s="46">
        <v>5371</v>
      </c>
      <c r="G37" s="45">
        <v>5416</v>
      </c>
      <c r="H37" s="827">
        <f>H20+H36</f>
        <v>6049</v>
      </c>
      <c r="I37" s="44">
        <f>H37-G37</f>
        <v>633</v>
      </c>
      <c r="J37" s="43">
        <f>IF(AND(G37=0,H37&gt;0),"皆増　",IF(AND(G37&gt;0,H37=0),"皆減　",IF(AND(G37=0,H37=0),"",ROUND((H37-G37)/G37*100,1))))</f>
        <v>11.7</v>
      </c>
      <c r="K37" s="752">
        <f t="shared" si="5"/>
        <v>771</v>
      </c>
      <c r="L37" s="42">
        <f>IF(AND($D37=0,H37&gt;0),"皆増　",IF(AND($D37&gt;0,H37=0),"皆減　",IF(AND($D37=0,H37=0),"",ROUND(K37/$D37*100,1))))</f>
        <v>14.6</v>
      </c>
    </row>
    <row r="38" spans="2:12" x14ac:dyDescent="0.2">
      <c r="B38" s="873" t="s">
        <v>31</v>
      </c>
      <c r="C38" s="874"/>
      <c r="D38" s="41">
        <v>4992</v>
      </c>
      <c r="E38" s="40">
        <v>5038</v>
      </c>
      <c r="F38" s="39">
        <v>5083</v>
      </c>
      <c r="G38" s="38">
        <v>5133</v>
      </c>
      <c r="H38" s="828">
        <v>5761</v>
      </c>
      <c r="I38" s="829">
        <f>H38-G38</f>
        <v>628</v>
      </c>
      <c r="J38" s="830">
        <f>IF(AND(G38=0,H38&gt;0),"皆増　",IF(AND(G38&gt;0,H38=0),"皆減　",IF(AND(G38=0,H38=0),"",ROUND((H38-G38)/G38*100,1))))</f>
        <v>12.2</v>
      </c>
      <c r="K38" s="831">
        <f>H38-D38</f>
        <v>769</v>
      </c>
      <c r="L38" s="830">
        <f t="shared" ref="L38" si="12">IF(AND($D38=0,H38&gt;0),"皆増　",IF(AND($D38&gt;0,H38=0),"皆減　",IF(AND($D38=0,H38=0),"",ROUND(K38/$D38*100,1))))</f>
        <v>15.4</v>
      </c>
    </row>
    <row r="39" spans="2:12" ht="16.5" customHeight="1" thickBot="1" x14ac:dyDescent="0.25">
      <c r="B39" s="863" t="s">
        <v>203</v>
      </c>
      <c r="C39" s="864"/>
      <c r="D39" s="37">
        <v>286</v>
      </c>
      <c r="E39" s="36">
        <v>287</v>
      </c>
      <c r="F39" s="35">
        <v>288</v>
      </c>
      <c r="G39" s="34">
        <v>283</v>
      </c>
      <c r="H39" s="832">
        <v>288</v>
      </c>
      <c r="I39" s="833">
        <f>H39-G39</f>
        <v>5</v>
      </c>
      <c r="J39" s="834">
        <f>IF(AND(G39=0,H39&gt;0),"皆増　",IF(AND(G39&gt;0,H39=0),"皆減　",IF(AND(G39=0,H39=0),"",ROUND((H39-G39)/G39*100,1))))</f>
        <v>1.8</v>
      </c>
      <c r="K39" s="833">
        <f>H39-D39</f>
        <v>2</v>
      </c>
      <c r="L39" s="834">
        <f>IF(AND($D39=0,H39&gt;0),"皆増　",IF(AND($D39&gt;0,H39=0),"皆減　",IF(AND($D39=0,H39=0),"",ROUND(K39/$D39*100,1))))</f>
        <v>0.7</v>
      </c>
    </row>
    <row r="40" spans="2:12" x14ac:dyDescent="0.2">
      <c r="B40" s="2"/>
      <c r="C40" s="2"/>
      <c r="D40" s="2"/>
      <c r="E40" s="2"/>
      <c r="F40" s="2"/>
      <c r="G40" s="2"/>
      <c r="H40" s="2"/>
    </row>
    <row r="41" spans="2:12" x14ac:dyDescent="0.2">
      <c r="B41" s="8"/>
      <c r="C41" s="31"/>
      <c r="D41" s="1"/>
      <c r="E41" s="1"/>
      <c r="F41" s="1"/>
      <c r="G41" s="1"/>
      <c r="H41" s="1"/>
    </row>
    <row r="42" spans="2:12" x14ac:dyDescent="0.2">
      <c r="C42" s="31"/>
    </row>
  </sheetData>
  <mergeCells count="6">
    <mergeCell ref="B39:C39"/>
    <mergeCell ref="K3:L4"/>
    <mergeCell ref="B5:C5"/>
    <mergeCell ref="B37:C37"/>
    <mergeCell ref="B38:C38"/>
    <mergeCell ref="I3:J4"/>
  </mergeCells>
  <phoneticPr fontId="3"/>
  <pageMargins left="0.70866141732283472" right="0.19685039370078741" top="1.1023622047244095" bottom="0.31496062992125984" header="0.51181102362204722" footer="0.51181102362204722"/>
  <pageSetup paperSize="9" scale="7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1"/>
  <sheetViews>
    <sheetView showGridLines="0" showZeros="0" tabSelected="1" zoomScaleNormal="100" zoomScaleSheetLayoutView="100" workbookViewId="0">
      <pane xSplit="3" ySplit="5" topLeftCell="D24" activePane="bottomRight" state="frozen"/>
      <selection activeCell="G38" sqref="G38"/>
      <selection pane="topRight" activeCell="G38" sqref="G38"/>
      <selection pane="bottomLeft" activeCell="G38" sqref="G38"/>
      <selection pane="bottomRight" activeCell="G38" sqref="G38"/>
    </sheetView>
  </sheetViews>
  <sheetFormatPr defaultColWidth="7.19921875" defaultRowHeight="13.5" x14ac:dyDescent="0.15"/>
  <cols>
    <col min="1" max="1" width="1.296875" style="32" customWidth="1"/>
    <col min="2" max="2" width="3.09765625" style="32" customWidth="1"/>
    <col min="3" max="3" width="12.8984375" style="32" customWidth="1"/>
    <col min="4" max="8" width="7.19921875" style="32" customWidth="1"/>
    <col min="9" max="9" width="8.09765625" style="32" customWidth="1"/>
    <col min="10" max="10" width="9" style="32" bestFit="1" customWidth="1"/>
    <col min="11" max="11" width="8.09765625" style="32" customWidth="1"/>
    <col min="12" max="12" width="9" style="32" bestFit="1" customWidth="1"/>
    <col min="13" max="256" width="7.19921875" style="32"/>
    <col min="257" max="257" width="1.296875" style="32" customWidth="1"/>
    <col min="258" max="258" width="3.09765625" style="32" customWidth="1"/>
    <col min="259" max="259" width="12.8984375" style="32" customWidth="1"/>
    <col min="260" max="264" width="7.19921875" style="32" customWidth="1"/>
    <col min="265" max="268" width="8.09765625" style="32" customWidth="1"/>
    <col min="269" max="512" width="7.19921875" style="32"/>
    <col min="513" max="513" width="1.296875" style="32" customWidth="1"/>
    <col min="514" max="514" width="3.09765625" style="32" customWidth="1"/>
    <col min="515" max="515" width="12.8984375" style="32" customWidth="1"/>
    <col min="516" max="520" width="7.19921875" style="32" customWidth="1"/>
    <col min="521" max="524" width="8.09765625" style="32" customWidth="1"/>
    <col min="525" max="768" width="7.19921875" style="32"/>
    <col min="769" max="769" width="1.296875" style="32" customWidth="1"/>
    <col min="770" max="770" width="3.09765625" style="32" customWidth="1"/>
    <col min="771" max="771" width="12.8984375" style="32" customWidth="1"/>
    <col min="772" max="776" width="7.19921875" style="32" customWidth="1"/>
    <col min="777" max="780" width="8.09765625" style="32" customWidth="1"/>
    <col min="781" max="1024" width="7.19921875" style="32"/>
    <col min="1025" max="1025" width="1.296875" style="32" customWidth="1"/>
    <col min="1026" max="1026" width="3.09765625" style="32" customWidth="1"/>
    <col min="1027" max="1027" width="12.8984375" style="32" customWidth="1"/>
    <col min="1028" max="1032" width="7.19921875" style="32" customWidth="1"/>
    <col min="1033" max="1036" width="8.09765625" style="32" customWidth="1"/>
    <col min="1037" max="1280" width="7.19921875" style="32"/>
    <col min="1281" max="1281" width="1.296875" style="32" customWidth="1"/>
    <col min="1282" max="1282" width="3.09765625" style="32" customWidth="1"/>
    <col min="1283" max="1283" width="12.8984375" style="32" customWidth="1"/>
    <col min="1284" max="1288" width="7.19921875" style="32" customWidth="1"/>
    <col min="1289" max="1292" width="8.09765625" style="32" customWidth="1"/>
    <col min="1293" max="1536" width="7.19921875" style="32"/>
    <col min="1537" max="1537" width="1.296875" style="32" customWidth="1"/>
    <col min="1538" max="1538" width="3.09765625" style="32" customWidth="1"/>
    <col min="1539" max="1539" width="12.8984375" style="32" customWidth="1"/>
    <col min="1540" max="1544" width="7.19921875" style="32" customWidth="1"/>
    <col min="1545" max="1548" width="8.09765625" style="32" customWidth="1"/>
    <col min="1549" max="1792" width="7.19921875" style="32"/>
    <col min="1793" max="1793" width="1.296875" style="32" customWidth="1"/>
    <col min="1794" max="1794" width="3.09765625" style="32" customWidth="1"/>
    <col min="1795" max="1795" width="12.8984375" style="32" customWidth="1"/>
    <col min="1796" max="1800" width="7.19921875" style="32" customWidth="1"/>
    <col min="1801" max="1804" width="8.09765625" style="32" customWidth="1"/>
    <col min="1805" max="2048" width="7.19921875" style="32"/>
    <col min="2049" max="2049" width="1.296875" style="32" customWidth="1"/>
    <col min="2050" max="2050" width="3.09765625" style="32" customWidth="1"/>
    <col min="2051" max="2051" width="12.8984375" style="32" customWidth="1"/>
    <col min="2052" max="2056" width="7.19921875" style="32" customWidth="1"/>
    <col min="2057" max="2060" width="8.09765625" style="32" customWidth="1"/>
    <col min="2061" max="2304" width="7.19921875" style="32"/>
    <col min="2305" max="2305" width="1.296875" style="32" customWidth="1"/>
    <col min="2306" max="2306" width="3.09765625" style="32" customWidth="1"/>
    <col min="2307" max="2307" width="12.8984375" style="32" customWidth="1"/>
    <col min="2308" max="2312" width="7.19921875" style="32" customWidth="1"/>
    <col min="2313" max="2316" width="8.09765625" style="32" customWidth="1"/>
    <col min="2317" max="2560" width="7.19921875" style="32"/>
    <col min="2561" max="2561" width="1.296875" style="32" customWidth="1"/>
    <col min="2562" max="2562" width="3.09765625" style="32" customWidth="1"/>
    <col min="2563" max="2563" width="12.8984375" style="32" customWidth="1"/>
    <col min="2564" max="2568" width="7.19921875" style="32" customWidth="1"/>
    <col min="2569" max="2572" width="8.09765625" style="32" customWidth="1"/>
    <col min="2573" max="2816" width="7.19921875" style="32"/>
    <col min="2817" max="2817" width="1.296875" style="32" customWidth="1"/>
    <col min="2818" max="2818" width="3.09765625" style="32" customWidth="1"/>
    <col min="2819" max="2819" width="12.8984375" style="32" customWidth="1"/>
    <col min="2820" max="2824" width="7.19921875" style="32" customWidth="1"/>
    <col min="2825" max="2828" width="8.09765625" style="32" customWidth="1"/>
    <col min="2829" max="3072" width="7.19921875" style="32"/>
    <col min="3073" max="3073" width="1.296875" style="32" customWidth="1"/>
    <col min="3074" max="3074" width="3.09765625" style="32" customWidth="1"/>
    <col min="3075" max="3075" width="12.8984375" style="32" customWidth="1"/>
    <col min="3076" max="3080" width="7.19921875" style="32" customWidth="1"/>
    <col min="3081" max="3084" width="8.09765625" style="32" customWidth="1"/>
    <col min="3085" max="3328" width="7.19921875" style="32"/>
    <col min="3329" max="3329" width="1.296875" style="32" customWidth="1"/>
    <col min="3330" max="3330" width="3.09765625" style="32" customWidth="1"/>
    <col min="3331" max="3331" width="12.8984375" style="32" customWidth="1"/>
    <col min="3332" max="3336" width="7.19921875" style="32" customWidth="1"/>
    <col min="3337" max="3340" width="8.09765625" style="32" customWidth="1"/>
    <col min="3341" max="3584" width="7.19921875" style="32"/>
    <col min="3585" max="3585" width="1.296875" style="32" customWidth="1"/>
    <col min="3586" max="3586" width="3.09765625" style="32" customWidth="1"/>
    <col min="3587" max="3587" width="12.8984375" style="32" customWidth="1"/>
    <col min="3588" max="3592" width="7.19921875" style="32" customWidth="1"/>
    <col min="3593" max="3596" width="8.09765625" style="32" customWidth="1"/>
    <col min="3597" max="3840" width="7.19921875" style="32"/>
    <col min="3841" max="3841" width="1.296875" style="32" customWidth="1"/>
    <col min="3842" max="3842" width="3.09765625" style="32" customWidth="1"/>
    <col min="3843" max="3843" width="12.8984375" style="32" customWidth="1"/>
    <col min="3844" max="3848" width="7.19921875" style="32" customWidth="1"/>
    <col min="3849" max="3852" width="8.09765625" style="32" customWidth="1"/>
    <col min="3853" max="4096" width="7.19921875" style="32"/>
    <col min="4097" max="4097" width="1.296875" style="32" customWidth="1"/>
    <col min="4098" max="4098" width="3.09765625" style="32" customWidth="1"/>
    <col min="4099" max="4099" width="12.8984375" style="32" customWidth="1"/>
    <col min="4100" max="4104" width="7.19921875" style="32" customWidth="1"/>
    <col min="4105" max="4108" width="8.09765625" style="32" customWidth="1"/>
    <col min="4109" max="4352" width="7.19921875" style="32"/>
    <col min="4353" max="4353" width="1.296875" style="32" customWidth="1"/>
    <col min="4354" max="4354" width="3.09765625" style="32" customWidth="1"/>
    <col min="4355" max="4355" width="12.8984375" style="32" customWidth="1"/>
    <col min="4356" max="4360" width="7.19921875" style="32" customWidth="1"/>
    <col min="4361" max="4364" width="8.09765625" style="32" customWidth="1"/>
    <col min="4365" max="4608" width="7.19921875" style="32"/>
    <col min="4609" max="4609" width="1.296875" style="32" customWidth="1"/>
    <col min="4610" max="4610" width="3.09765625" style="32" customWidth="1"/>
    <col min="4611" max="4611" width="12.8984375" style="32" customWidth="1"/>
    <col min="4612" max="4616" width="7.19921875" style="32" customWidth="1"/>
    <col min="4617" max="4620" width="8.09765625" style="32" customWidth="1"/>
    <col min="4621" max="4864" width="7.19921875" style="32"/>
    <col min="4865" max="4865" width="1.296875" style="32" customWidth="1"/>
    <col min="4866" max="4866" width="3.09765625" style="32" customWidth="1"/>
    <col min="4867" max="4867" width="12.8984375" style="32" customWidth="1"/>
    <col min="4868" max="4872" width="7.19921875" style="32" customWidth="1"/>
    <col min="4873" max="4876" width="8.09765625" style="32" customWidth="1"/>
    <col min="4877" max="5120" width="7.19921875" style="32"/>
    <col min="5121" max="5121" width="1.296875" style="32" customWidth="1"/>
    <col min="5122" max="5122" width="3.09765625" style="32" customWidth="1"/>
    <col min="5123" max="5123" width="12.8984375" style="32" customWidth="1"/>
    <col min="5124" max="5128" width="7.19921875" style="32" customWidth="1"/>
    <col min="5129" max="5132" width="8.09765625" style="32" customWidth="1"/>
    <col min="5133" max="5376" width="7.19921875" style="32"/>
    <col min="5377" max="5377" width="1.296875" style="32" customWidth="1"/>
    <col min="5378" max="5378" width="3.09765625" style="32" customWidth="1"/>
    <col min="5379" max="5379" width="12.8984375" style="32" customWidth="1"/>
    <col min="5380" max="5384" width="7.19921875" style="32" customWidth="1"/>
    <col min="5385" max="5388" width="8.09765625" style="32" customWidth="1"/>
    <col min="5389" max="5632" width="7.19921875" style="32"/>
    <col min="5633" max="5633" width="1.296875" style="32" customWidth="1"/>
    <col min="5634" max="5634" width="3.09765625" style="32" customWidth="1"/>
    <col min="5635" max="5635" width="12.8984375" style="32" customWidth="1"/>
    <col min="5636" max="5640" width="7.19921875" style="32" customWidth="1"/>
    <col min="5641" max="5644" width="8.09765625" style="32" customWidth="1"/>
    <col min="5645" max="5888" width="7.19921875" style="32"/>
    <col min="5889" max="5889" width="1.296875" style="32" customWidth="1"/>
    <col min="5890" max="5890" width="3.09765625" style="32" customWidth="1"/>
    <col min="5891" max="5891" width="12.8984375" style="32" customWidth="1"/>
    <col min="5892" max="5896" width="7.19921875" style="32" customWidth="1"/>
    <col min="5897" max="5900" width="8.09765625" style="32" customWidth="1"/>
    <col min="5901" max="6144" width="7.19921875" style="32"/>
    <col min="6145" max="6145" width="1.296875" style="32" customWidth="1"/>
    <col min="6146" max="6146" width="3.09765625" style="32" customWidth="1"/>
    <col min="6147" max="6147" width="12.8984375" style="32" customWidth="1"/>
    <col min="6148" max="6152" width="7.19921875" style="32" customWidth="1"/>
    <col min="6153" max="6156" width="8.09765625" style="32" customWidth="1"/>
    <col min="6157" max="6400" width="7.19921875" style="32"/>
    <col min="6401" max="6401" width="1.296875" style="32" customWidth="1"/>
    <col min="6402" max="6402" width="3.09765625" style="32" customWidth="1"/>
    <col min="6403" max="6403" width="12.8984375" style="32" customWidth="1"/>
    <col min="6404" max="6408" width="7.19921875" style="32" customWidth="1"/>
    <col min="6409" max="6412" width="8.09765625" style="32" customWidth="1"/>
    <col min="6413" max="6656" width="7.19921875" style="32"/>
    <col min="6657" max="6657" width="1.296875" style="32" customWidth="1"/>
    <col min="6658" max="6658" width="3.09765625" style="32" customWidth="1"/>
    <col min="6659" max="6659" width="12.8984375" style="32" customWidth="1"/>
    <col min="6660" max="6664" width="7.19921875" style="32" customWidth="1"/>
    <col min="6665" max="6668" width="8.09765625" style="32" customWidth="1"/>
    <col min="6669" max="6912" width="7.19921875" style="32"/>
    <col min="6913" max="6913" width="1.296875" style="32" customWidth="1"/>
    <col min="6914" max="6914" width="3.09765625" style="32" customWidth="1"/>
    <col min="6915" max="6915" width="12.8984375" style="32" customWidth="1"/>
    <col min="6916" max="6920" width="7.19921875" style="32" customWidth="1"/>
    <col min="6921" max="6924" width="8.09765625" style="32" customWidth="1"/>
    <col min="6925" max="7168" width="7.19921875" style="32"/>
    <col min="7169" max="7169" width="1.296875" style="32" customWidth="1"/>
    <col min="7170" max="7170" width="3.09765625" style="32" customWidth="1"/>
    <col min="7171" max="7171" width="12.8984375" style="32" customWidth="1"/>
    <col min="7172" max="7176" width="7.19921875" style="32" customWidth="1"/>
    <col min="7177" max="7180" width="8.09765625" style="32" customWidth="1"/>
    <col min="7181" max="7424" width="7.19921875" style="32"/>
    <col min="7425" max="7425" width="1.296875" style="32" customWidth="1"/>
    <col min="7426" max="7426" width="3.09765625" style="32" customWidth="1"/>
    <col min="7427" max="7427" width="12.8984375" style="32" customWidth="1"/>
    <col min="7428" max="7432" width="7.19921875" style="32" customWidth="1"/>
    <col min="7433" max="7436" width="8.09765625" style="32" customWidth="1"/>
    <col min="7437" max="7680" width="7.19921875" style="32"/>
    <col min="7681" max="7681" width="1.296875" style="32" customWidth="1"/>
    <col min="7682" max="7682" width="3.09765625" style="32" customWidth="1"/>
    <col min="7683" max="7683" width="12.8984375" style="32" customWidth="1"/>
    <col min="7684" max="7688" width="7.19921875" style="32" customWidth="1"/>
    <col min="7689" max="7692" width="8.09765625" style="32" customWidth="1"/>
    <col min="7693" max="7936" width="7.19921875" style="32"/>
    <col min="7937" max="7937" width="1.296875" style="32" customWidth="1"/>
    <col min="7938" max="7938" width="3.09765625" style="32" customWidth="1"/>
    <col min="7939" max="7939" width="12.8984375" style="32" customWidth="1"/>
    <col min="7940" max="7944" width="7.19921875" style="32" customWidth="1"/>
    <col min="7945" max="7948" width="8.09765625" style="32" customWidth="1"/>
    <col min="7949" max="8192" width="7.19921875" style="32"/>
    <col min="8193" max="8193" width="1.296875" style="32" customWidth="1"/>
    <col min="8194" max="8194" width="3.09765625" style="32" customWidth="1"/>
    <col min="8195" max="8195" width="12.8984375" style="32" customWidth="1"/>
    <col min="8196" max="8200" width="7.19921875" style="32" customWidth="1"/>
    <col min="8201" max="8204" width="8.09765625" style="32" customWidth="1"/>
    <col min="8205" max="8448" width="7.19921875" style="32"/>
    <col min="8449" max="8449" width="1.296875" style="32" customWidth="1"/>
    <col min="8450" max="8450" width="3.09765625" style="32" customWidth="1"/>
    <col min="8451" max="8451" width="12.8984375" style="32" customWidth="1"/>
    <col min="8452" max="8456" width="7.19921875" style="32" customWidth="1"/>
    <col min="8457" max="8460" width="8.09765625" style="32" customWidth="1"/>
    <col min="8461" max="8704" width="7.19921875" style="32"/>
    <col min="8705" max="8705" width="1.296875" style="32" customWidth="1"/>
    <col min="8706" max="8706" width="3.09765625" style="32" customWidth="1"/>
    <col min="8707" max="8707" width="12.8984375" style="32" customWidth="1"/>
    <col min="8708" max="8712" width="7.19921875" style="32" customWidth="1"/>
    <col min="8713" max="8716" width="8.09765625" style="32" customWidth="1"/>
    <col min="8717" max="8960" width="7.19921875" style="32"/>
    <col min="8961" max="8961" width="1.296875" style="32" customWidth="1"/>
    <col min="8962" max="8962" width="3.09765625" style="32" customWidth="1"/>
    <col min="8963" max="8963" width="12.8984375" style="32" customWidth="1"/>
    <col min="8964" max="8968" width="7.19921875" style="32" customWidth="1"/>
    <col min="8969" max="8972" width="8.09765625" style="32" customWidth="1"/>
    <col min="8973" max="9216" width="7.19921875" style="32"/>
    <col min="9217" max="9217" width="1.296875" style="32" customWidth="1"/>
    <col min="9218" max="9218" width="3.09765625" style="32" customWidth="1"/>
    <col min="9219" max="9219" width="12.8984375" style="32" customWidth="1"/>
    <col min="9220" max="9224" width="7.19921875" style="32" customWidth="1"/>
    <col min="9225" max="9228" width="8.09765625" style="32" customWidth="1"/>
    <col min="9229" max="9472" width="7.19921875" style="32"/>
    <col min="9473" max="9473" width="1.296875" style="32" customWidth="1"/>
    <col min="9474" max="9474" width="3.09765625" style="32" customWidth="1"/>
    <col min="9475" max="9475" width="12.8984375" style="32" customWidth="1"/>
    <col min="9476" max="9480" width="7.19921875" style="32" customWidth="1"/>
    <col min="9481" max="9484" width="8.09765625" style="32" customWidth="1"/>
    <col min="9485" max="9728" width="7.19921875" style="32"/>
    <col min="9729" max="9729" width="1.296875" style="32" customWidth="1"/>
    <col min="9730" max="9730" width="3.09765625" style="32" customWidth="1"/>
    <col min="9731" max="9731" width="12.8984375" style="32" customWidth="1"/>
    <col min="9732" max="9736" width="7.19921875" style="32" customWidth="1"/>
    <col min="9737" max="9740" width="8.09765625" style="32" customWidth="1"/>
    <col min="9741" max="9984" width="7.19921875" style="32"/>
    <col min="9985" max="9985" width="1.296875" style="32" customWidth="1"/>
    <col min="9986" max="9986" width="3.09765625" style="32" customWidth="1"/>
    <col min="9987" max="9987" width="12.8984375" style="32" customWidth="1"/>
    <col min="9988" max="9992" width="7.19921875" style="32" customWidth="1"/>
    <col min="9993" max="9996" width="8.09765625" style="32" customWidth="1"/>
    <col min="9997" max="10240" width="7.19921875" style="32"/>
    <col min="10241" max="10241" width="1.296875" style="32" customWidth="1"/>
    <col min="10242" max="10242" width="3.09765625" style="32" customWidth="1"/>
    <col min="10243" max="10243" width="12.8984375" style="32" customWidth="1"/>
    <col min="10244" max="10248" width="7.19921875" style="32" customWidth="1"/>
    <col min="10249" max="10252" width="8.09765625" style="32" customWidth="1"/>
    <col min="10253" max="10496" width="7.19921875" style="32"/>
    <col min="10497" max="10497" width="1.296875" style="32" customWidth="1"/>
    <col min="10498" max="10498" width="3.09765625" style="32" customWidth="1"/>
    <col min="10499" max="10499" width="12.8984375" style="32" customWidth="1"/>
    <col min="10500" max="10504" width="7.19921875" style="32" customWidth="1"/>
    <col min="10505" max="10508" width="8.09765625" style="32" customWidth="1"/>
    <col min="10509" max="10752" width="7.19921875" style="32"/>
    <col min="10753" max="10753" width="1.296875" style="32" customWidth="1"/>
    <col min="10754" max="10754" width="3.09765625" style="32" customWidth="1"/>
    <col min="10755" max="10755" width="12.8984375" style="32" customWidth="1"/>
    <col min="10756" max="10760" width="7.19921875" style="32" customWidth="1"/>
    <col min="10761" max="10764" width="8.09765625" style="32" customWidth="1"/>
    <col min="10765" max="11008" width="7.19921875" style="32"/>
    <col min="11009" max="11009" width="1.296875" style="32" customWidth="1"/>
    <col min="11010" max="11010" width="3.09765625" style="32" customWidth="1"/>
    <col min="11011" max="11011" width="12.8984375" style="32" customWidth="1"/>
    <col min="11012" max="11016" width="7.19921875" style="32" customWidth="1"/>
    <col min="11017" max="11020" width="8.09765625" style="32" customWidth="1"/>
    <col min="11021" max="11264" width="7.19921875" style="32"/>
    <col min="11265" max="11265" width="1.296875" style="32" customWidth="1"/>
    <col min="11266" max="11266" width="3.09765625" style="32" customWidth="1"/>
    <col min="11267" max="11267" width="12.8984375" style="32" customWidth="1"/>
    <col min="11268" max="11272" width="7.19921875" style="32" customWidth="1"/>
    <col min="11273" max="11276" width="8.09765625" style="32" customWidth="1"/>
    <col min="11277" max="11520" width="7.19921875" style="32"/>
    <col min="11521" max="11521" width="1.296875" style="32" customWidth="1"/>
    <col min="11522" max="11522" width="3.09765625" style="32" customWidth="1"/>
    <col min="11523" max="11523" width="12.8984375" style="32" customWidth="1"/>
    <col min="11524" max="11528" width="7.19921875" style="32" customWidth="1"/>
    <col min="11529" max="11532" width="8.09765625" style="32" customWidth="1"/>
    <col min="11533" max="11776" width="7.19921875" style="32"/>
    <col min="11777" max="11777" width="1.296875" style="32" customWidth="1"/>
    <col min="11778" max="11778" width="3.09765625" style="32" customWidth="1"/>
    <col min="11779" max="11779" width="12.8984375" style="32" customWidth="1"/>
    <col min="11780" max="11784" width="7.19921875" style="32" customWidth="1"/>
    <col min="11785" max="11788" width="8.09765625" style="32" customWidth="1"/>
    <col min="11789" max="12032" width="7.19921875" style="32"/>
    <col min="12033" max="12033" width="1.296875" style="32" customWidth="1"/>
    <col min="12034" max="12034" width="3.09765625" style="32" customWidth="1"/>
    <col min="12035" max="12035" width="12.8984375" style="32" customWidth="1"/>
    <col min="12036" max="12040" width="7.19921875" style="32" customWidth="1"/>
    <col min="12041" max="12044" width="8.09765625" style="32" customWidth="1"/>
    <col min="12045" max="12288" width="7.19921875" style="32"/>
    <col min="12289" max="12289" width="1.296875" style="32" customWidth="1"/>
    <col min="12290" max="12290" width="3.09765625" style="32" customWidth="1"/>
    <col min="12291" max="12291" width="12.8984375" style="32" customWidth="1"/>
    <col min="12292" max="12296" width="7.19921875" style="32" customWidth="1"/>
    <col min="12297" max="12300" width="8.09765625" style="32" customWidth="1"/>
    <col min="12301" max="12544" width="7.19921875" style="32"/>
    <col min="12545" max="12545" width="1.296875" style="32" customWidth="1"/>
    <col min="12546" max="12546" width="3.09765625" style="32" customWidth="1"/>
    <col min="12547" max="12547" width="12.8984375" style="32" customWidth="1"/>
    <col min="12548" max="12552" width="7.19921875" style="32" customWidth="1"/>
    <col min="12553" max="12556" width="8.09765625" style="32" customWidth="1"/>
    <col min="12557" max="12800" width="7.19921875" style="32"/>
    <col min="12801" max="12801" width="1.296875" style="32" customWidth="1"/>
    <col min="12802" max="12802" width="3.09765625" style="32" customWidth="1"/>
    <col min="12803" max="12803" width="12.8984375" style="32" customWidth="1"/>
    <col min="12804" max="12808" width="7.19921875" style="32" customWidth="1"/>
    <col min="12809" max="12812" width="8.09765625" style="32" customWidth="1"/>
    <col min="12813" max="13056" width="7.19921875" style="32"/>
    <col min="13057" max="13057" width="1.296875" style="32" customWidth="1"/>
    <col min="13058" max="13058" width="3.09765625" style="32" customWidth="1"/>
    <col min="13059" max="13059" width="12.8984375" style="32" customWidth="1"/>
    <col min="13060" max="13064" width="7.19921875" style="32" customWidth="1"/>
    <col min="13065" max="13068" width="8.09765625" style="32" customWidth="1"/>
    <col min="13069" max="13312" width="7.19921875" style="32"/>
    <col min="13313" max="13313" width="1.296875" style="32" customWidth="1"/>
    <col min="13314" max="13314" width="3.09765625" style="32" customWidth="1"/>
    <col min="13315" max="13315" width="12.8984375" style="32" customWidth="1"/>
    <col min="13316" max="13320" width="7.19921875" style="32" customWidth="1"/>
    <col min="13321" max="13324" width="8.09765625" style="32" customWidth="1"/>
    <col min="13325" max="13568" width="7.19921875" style="32"/>
    <col min="13569" max="13569" width="1.296875" style="32" customWidth="1"/>
    <col min="13570" max="13570" width="3.09765625" style="32" customWidth="1"/>
    <col min="13571" max="13571" width="12.8984375" style="32" customWidth="1"/>
    <col min="13572" max="13576" width="7.19921875" style="32" customWidth="1"/>
    <col min="13577" max="13580" width="8.09765625" style="32" customWidth="1"/>
    <col min="13581" max="13824" width="7.19921875" style="32"/>
    <col min="13825" max="13825" width="1.296875" style="32" customWidth="1"/>
    <col min="13826" max="13826" width="3.09765625" style="32" customWidth="1"/>
    <col min="13827" max="13827" width="12.8984375" style="32" customWidth="1"/>
    <col min="13828" max="13832" width="7.19921875" style="32" customWidth="1"/>
    <col min="13833" max="13836" width="8.09765625" style="32" customWidth="1"/>
    <col min="13837" max="14080" width="7.19921875" style="32"/>
    <col min="14081" max="14081" width="1.296875" style="32" customWidth="1"/>
    <col min="14082" max="14082" width="3.09765625" style="32" customWidth="1"/>
    <col min="14083" max="14083" width="12.8984375" style="32" customWidth="1"/>
    <col min="14084" max="14088" width="7.19921875" style="32" customWidth="1"/>
    <col min="14089" max="14092" width="8.09765625" style="32" customWidth="1"/>
    <col min="14093" max="14336" width="7.19921875" style="32"/>
    <col min="14337" max="14337" width="1.296875" style="32" customWidth="1"/>
    <col min="14338" max="14338" width="3.09765625" style="32" customWidth="1"/>
    <col min="14339" max="14339" width="12.8984375" style="32" customWidth="1"/>
    <col min="14340" max="14344" width="7.19921875" style="32" customWidth="1"/>
    <col min="14345" max="14348" width="8.09765625" style="32" customWidth="1"/>
    <col min="14349" max="14592" width="7.19921875" style="32"/>
    <col min="14593" max="14593" width="1.296875" style="32" customWidth="1"/>
    <col min="14594" max="14594" width="3.09765625" style="32" customWidth="1"/>
    <col min="14595" max="14595" width="12.8984375" style="32" customWidth="1"/>
    <col min="14596" max="14600" width="7.19921875" style="32" customWidth="1"/>
    <col min="14601" max="14604" width="8.09765625" style="32" customWidth="1"/>
    <col min="14605" max="14848" width="7.19921875" style="32"/>
    <col min="14849" max="14849" width="1.296875" style="32" customWidth="1"/>
    <col min="14850" max="14850" width="3.09765625" style="32" customWidth="1"/>
    <col min="14851" max="14851" width="12.8984375" style="32" customWidth="1"/>
    <col min="14852" max="14856" width="7.19921875" style="32" customWidth="1"/>
    <col min="14857" max="14860" width="8.09765625" style="32" customWidth="1"/>
    <col min="14861" max="15104" width="7.19921875" style="32"/>
    <col min="15105" max="15105" width="1.296875" style="32" customWidth="1"/>
    <col min="15106" max="15106" width="3.09765625" style="32" customWidth="1"/>
    <col min="15107" max="15107" width="12.8984375" style="32" customWidth="1"/>
    <col min="15108" max="15112" width="7.19921875" style="32" customWidth="1"/>
    <col min="15113" max="15116" width="8.09765625" style="32" customWidth="1"/>
    <col min="15117" max="15360" width="7.19921875" style="32"/>
    <col min="15361" max="15361" width="1.296875" style="32" customWidth="1"/>
    <col min="15362" max="15362" width="3.09765625" style="32" customWidth="1"/>
    <col min="15363" max="15363" width="12.8984375" style="32" customWidth="1"/>
    <col min="15364" max="15368" width="7.19921875" style="32" customWidth="1"/>
    <col min="15369" max="15372" width="8.09765625" style="32" customWidth="1"/>
    <col min="15373" max="15616" width="7.19921875" style="32"/>
    <col min="15617" max="15617" width="1.296875" style="32" customWidth="1"/>
    <col min="15618" max="15618" width="3.09765625" style="32" customWidth="1"/>
    <col min="15619" max="15619" width="12.8984375" style="32" customWidth="1"/>
    <col min="15620" max="15624" width="7.19921875" style="32" customWidth="1"/>
    <col min="15625" max="15628" width="8.09765625" style="32" customWidth="1"/>
    <col min="15629" max="15872" width="7.19921875" style="32"/>
    <col min="15873" max="15873" width="1.296875" style="32" customWidth="1"/>
    <col min="15874" max="15874" width="3.09765625" style="32" customWidth="1"/>
    <col min="15875" max="15875" width="12.8984375" style="32" customWidth="1"/>
    <col min="15876" max="15880" width="7.19921875" style="32" customWidth="1"/>
    <col min="15881" max="15884" width="8.09765625" style="32" customWidth="1"/>
    <col min="15885" max="16128" width="7.19921875" style="32"/>
    <col min="16129" max="16129" width="1.296875" style="32" customWidth="1"/>
    <col min="16130" max="16130" width="3.09765625" style="32" customWidth="1"/>
    <col min="16131" max="16131" width="12.8984375" style="32" customWidth="1"/>
    <col min="16132" max="16136" width="7.19921875" style="32" customWidth="1"/>
    <col min="16137" max="16140" width="8.09765625" style="32" customWidth="1"/>
    <col min="16141" max="16384" width="7.19921875" style="32"/>
  </cols>
  <sheetData>
    <row r="1" spans="2:14" x14ac:dyDescent="0.15">
      <c r="B1" s="175" t="s">
        <v>85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2:14" ht="14.25" thickBot="1" x14ac:dyDescent="0.2">
      <c r="B2" s="174"/>
      <c r="C2" s="174"/>
      <c r="D2" s="174"/>
      <c r="E2" s="174"/>
      <c r="F2" s="174"/>
      <c r="G2" s="109"/>
      <c r="H2" s="109"/>
      <c r="I2" s="109"/>
      <c r="J2" s="108"/>
      <c r="K2" s="108" t="s">
        <v>84</v>
      </c>
    </row>
    <row r="3" spans="2:14" ht="17.25" customHeight="1" x14ac:dyDescent="0.15">
      <c r="B3" s="133"/>
      <c r="C3" s="173" t="s">
        <v>83</v>
      </c>
      <c r="D3" s="172"/>
      <c r="E3" s="171"/>
      <c r="F3" s="170"/>
      <c r="G3" s="108"/>
      <c r="H3" s="169"/>
      <c r="I3" s="865" t="s">
        <v>66</v>
      </c>
      <c r="J3" s="866"/>
      <c r="K3" s="865" t="s">
        <v>216</v>
      </c>
      <c r="L3" s="866"/>
    </row>
    <row r="4" spans="2:14" ht="17.25" customHeight="1" x14ac:dyDescent="0.15">
      <c r="B4" s="133"/>
      <c r="C4" s="168"/>
      <c r="D4" s="167" t="s">
        <v>221</v>
      </c>
      <c r="E4" s="166" t="s">
        <v>222</v>
      </c>
      <c r="F4" s="165" t="s">
        <v>223</v>
      </c>
      <c r="G4" s="166" t="s">
        <v>224</v>
      </c>
      <c r="H4" s="753" t="s">
        <v>226</v>
      </c>
      <c r="I4" s="867"/>
      <c r="J4" s="868"/>
      <c r="K4" s="867"/>
      <c r="L4" s="868"/>
    </row>
    <row r="5" spans="2:14" ht="29.25" customHeight="1" thickBot="1" x14ac:dyDescent="0.2">
      <c r="B5" s="877" t="s">
        <v>62</v>
      </c>
      <c r="C5" s="878"/>
      <c r="D5" s="164" t="s">
        <v>262</v>
      </c>
      <c r="E5" s="163"/>
      <c r="F5" s="162"/>
      <c r="G5" s="162" t="s">
        <v>218</v>
      </c>
      <c r="H5" s="161" t="s">
        <v>219</v>
      </c>
      <c r="I5" s="160" t="s">
        <v>82</v>
      </c>
      <c r="J5" s="96" t="s">
        <v>60</v>
      </c>
      <c r="K5" s="97" t="s">
        <v>81</v>
      </c>
      <c r="L5" s="96" t="s">
        <v>58</v>
      </c>
    </row>
    <row r="6" spans="2:14" x14ac:dyDescent="0.15">
      <c r="B6" s="133"/>
      <c r="C6" s="159" t="s">
        <v>57</v>
      </c>
      <c r="D6" s="158">
        <v>51113</v>
      </c>
      <c r="E6" s="157">
        <v>52076</v>
      </c>
      <c r="F6" s="136">
        <v>52496</v>
      </c>
      <c r="G6" s="135">
        <v>51578</v>
      </c>
      <c r="H6" s="134">
        <v>55005</v>
      </c>
      <c r="I6" s="52">
        <f>H6-G6</f>
        <v>3427</v>
      </c>
      <c r="J6" s="65">
        <f>IF(AND(G6=0,H6&gt;0),"皆増　",IF(AND(G6&gt;0,H6=0),"皆減　",IF(AND(G6=0,H6=0),"",ROUND(I6/G6*100,1))))</f>
        <v>6.6</v>
      </c>
      <c r="K6" s="50">
        <f>H6-D6</f>
        <v>3892</v>
      </c>
      <c r="L6" s="75">
        <f>IF(AND($D6=0,H6&gt;0),"皆増　",IF(AND($D6&gt;0,H6=0),"皆減　",IF(AND($D6=0,H6=0),"",ROUND(K6/$D6*100,1))))</f>
        <v>7.6</v>
      </c>
      <c r="N6" s="114"/>
    </row>
    <row r="7" spans="2:14" x14ac:dyDescent="0.15">
      <c r="B7" s="133"/>
      <c r="C7" s="142" t="s">
        <v>80</v>
      </c>
      <c r="D7" s="141"/>
      <c r="E7" s="140">
        <v>0</v>
      </c>
      <c r="F7" s="136"/>
      <c r="G7" s="135"/>
      <c r="H7" s="134"/>
      <c r="I7" s="52">
        <f t="shared" ref="I7:I37" si="0">H7-G7</f>
        <v>0</v>
      </c>
      <c r="J7" s="65" t="str">
        <f t="shared" ref="J7:J37" si="1">IF(AND(G7=0,H7&gt;0),"皆増　",IF(AND(G7&gt;0,H7=0),"皆減　",IF(AND(G7=0,H7=0),"",ROUND(I7/G7*100,1))))</f>
        <v/>
      </c>
      <c r="K7" s="50">
        <f t="shared" ref="K7:K37" si="2">H7-D7</f>
        <v>0</v>
      </c>
      <c r="L7" s="64" t="str">
        <f t="shared" ref="L7:L37" si="3">IF(AND($D7=0,H7&gt;0),"皆増　",IF(AND($D7&gt;0,H7=0),"皆減　",IF(AND($D7=0,H7=0),"",ROUND(K7/$D7*100,1))))</f>
        <v/>
      </c>
      <c r="N7" s="114"/>
    </row>
    <row r="8" spans="2:14" x14ac:dyDescent="0.15">
      <c r="B8" s="133"/>
      <c r="C8" s="142" t="s">
        <v>56</v>
      </c>
      <c r="D8" s="141">
        <v>483</v>
      </c>
      <c r="E8" s="140">
        <v>97</v>
      </c>
      <c r="F8" s="136">
        <v>102</v>
      </c>
      <c r="G8" s="135">
        <v>176</v>
      </c>
      <c r="H8" s="134">
        <v>143</v>
      </c>
      <c r="I8" s="52">
        <f t="shared" si="0"/>
        <v>-33</v>
      </c>
      <c r="J8" s="65">
        <f t="shared" si="1"/>
        <v>-18.8</v>
      </c>
      <c r="K8" s="50">
        <f t="shared" si="2"/>
        <v>-340</v>
      </c>
      <c r="L8" s="64">
        <f t="shared" si="3"/>
        <v>-70.400000000000006</v>
      </c>
      <c r="N8" s="114"/>
    </row>
    <row r="9" spans="2:14" x14ac:dyDescent="0.15">
      <c r="B9" s="143" t="s">
        <v>47</v>
      </c>
      <c r="C9" s="142" t="s">
        <v>55</v>
      </c>
      <c r="D9" s="141"/>
      <c r="E9" s="140">
        <v>0</v>
      </c>
      <c r="F9" s="136"/>
      <c r="G9" s="135"/>
      <c r="H9" s="134"/>
      <c r="I9" s="52">
        <f t="shared" si="0"/>
        <v>0</v>
      </c>
      <c r="J9" s="65" t="str">
        <f t="shared" si="1"/>
        <v/>
      </c>
      <c r="K9" s="50">
        <f t="shared" si="2"/>
        <v>0</v>
      </c>
      <c r="L9" s="64" t="str">
        <f t="shared" si="3"/>
        <v/>
      </c>
      <c r="N9" s="114"/>
    </row>
    <row r="10" spans="2:14" x14ac:dyDescent="0.15">
      <c r="B10" s="133"/>
      <c r="C10" s="142" t="s">
        <v>54</v>
      </c>
      <c r="D10" s="156">
        <v>64513</v>
      </c>
      <c r="E10" s="155">
        <v>70505</v>
      </c>
      <c r="F10" s="154">
        <v>76161</v>
      </c>
      <c r="G10" s="153">
        <v>69370</v>
      </c>
      <c r="H10" s="134">
        <v>68555</v>
      </c>
      <c r="I10" s="52">
        <f t="shared" si="0"/>
        <v>-815</v>
      </c>
      <c r="J10" s="65">
        <f t="shared" si="1"/>
        <v>-1.2</v>
      </c>
      <c r="K10" s="50">
        <f t="shared" si="2"/>
        <v>4042</v>
      </c>
      <c r="L10" s="64">
        <f t="shared" si="3"/>
        <v>6.3</v>
      </c>
      <c r="N10" s="114"/>
    </row>
    <row r="11" spans="2:14" x14ac:dyDescent="0.15">
      <c r="B11" s="133"/>
      <c r="C11" s="142" t="s">
        <v>48</v>
      </c>
      <c r="D11" s="152">
        <v>56966</v>
      </c>
      <c r="E11" s="137">
        <v>55958</v>
      </c>
      <c r="F11" s="136">
        <v>59476</v>
      </c>
      <c r="G11" s="135">
        <v>61318</v>
      </c>
      <c r="H11" s="134">
        <v>65372</v>
      </c>
      <c r="I11" s="52">
        <f t="shared" si="0"/>
        <v>4054</v>
      </c>
      <c r="J11" s="65">
        <f t="shared" si="1"/>
        <v>6.6</v>
      </c>
      <c r="K11" s="50">
        <f t="shared" si="2"/>
        <v>8406</v>
      </c>
      <c r="L11" s="64">
        <f t="shared" si="3"/>
        <v>14.8</v>
      </c>
      <c r="N11" s="114"/>
    </row>
    <row r="12" spans="2:14" x14ac:dyDescent="0.15">
      <c r="B12" s="143" t="s">
        <v>41</v>
      </c>
      <c r="C12" s="142" t="s">
        <v>46</v>
      </c>
      <c r="D12" s="138">
        <v>3296</v>
      </c>
      <c r="E12" s="137">
        <v>4252</v>
      </c>
      <c r="F12" s="136">
        <v>4390</v>
      </c>
      <c r="G12" s="135">
        <v>5078</v>
      </c>
      <c r="H12" s="134">
        <v>5558</v>
      </c>
      <c r="I12" s="52">
        <f t="shared" si="0"/>
        <v>480</v>
      </c>
      <c r="J12" s="65">
        <f t="shared" si="1"/>
        <v>9.5</v>
      </c>
      <c r="K12" s="50">
        <f t="shared" si="2"/>
        <v>2262</v>
      </c>
      <c r="L12" s="64">
        <f t="shared" si="3"/>
        <v>68.599999999999994</v>
      </c>
      <c r="N12" s="114"/>
    </row>
    <row r="13" spans="2:14" x14ac:dyDescent="0.15">
      <c r="B13" s="143"/>
      <c r="C13" s="142" t="s">
        <v>79</v>
      </c>
      <c r="D13" s="141">
        <v>1040</v>
      </c>
      <c r="E13" s="140">
        <v>2412</v>
      </c>
      <c r="F13" s="136">
        <v>2755</v>
      </c>
      <c r="G13" s="135">
        <v>3143</v>
      </c>
      <c r="H13" s="134">
        <v>3220</v>
      </c>
      <c r="I13" s="52">
        <f t="shared" si="0"/>
        <v>77</v>
      </c>
      <c r="J13" s="65">
        <f t="shared" si="1"/>
        <v>2.4</v>
      </c>
      <c r="K13" s="50">
        <f t="shared" si="2"/>
        <v>2180</v>
      </c>
      <c r="L13" s="64">
        <f>IF(AND($D13=0,H13&gt;0),"皆増　",IF(AND($D13&gt;0,H13=0),"皆減　",IF(AND($D13=0,H13=0),"",ROUND(K13/$D13*100,1))))</f>
        <v>209.6</v>
      </c>
      <c r="N13" s="114"/>
    </row>
    <row r="14" spans="2:14" x14ac:dyDescent="0.15">
      <c r="B14" s="143"/>
      <c r="C14" s="142" t="s">
        <v>227</v>
      </c>
      <c r="D14" s="141"/>
      <c r="E14" s="140"/>
      <c r="F14" s="136"/>
      <c r="G14" s="135"/>
      <c r="H14" s="134">
        <v>-25</v>
      </c>
      <c r="I14" s="52">
        <f t="shared" si="0"/>
        <v>-25</v>
      </c>
      <c r="J14" s="65"/>
      <c r="K14" s="50">
        <f t="shared" si="2"/>
        <v>-25</v>
      </c>
      <c r="L14" s="64"/>
      <c r="N14" s="114"/>
    </row>
    <row r="15" spans="2:14" x14ac:dyDescent="0.15">
      <c r="B15" s="143"/>
      <c r="C15" s="142" t="s">
        <v>75</v>
      </c>
      <c r="D15" s="141"/>
      <c r="E15" s="140">
        <v>32</v>
      </c>
      <c r="F15" s="136">
        <v>31</v>
      </c>
      <c r="G15" s="135">
        <v>29</v>
      </c>
      <c r="H15" s="134">
        <v>39</v>
      </c>
      <c r="I15" s="52">
        <f t="shared" si="0"/>
        <v>10</v>
      </c>
      <c r="J15" s="65">
        <f t="shared" si="1"/>
        <v>34.5</v>
      </c>
      <c r="K15" s="50">
        <f t="shared" si="2"/>
        <v>39</v>
      </c>
      <c r="L15" s="64" t="str">
        <f>IF(AND($D15=0,H15&gt;0),"皆増　",IF(AND($D15&gt;0,H15=0),"皆減　",IF(AND($D15=0,H15=0),"",ROUND(K15/$D15*100,1))))</f>
        <v>皆増　</v>
      </c>
      <c r="N15" s="114"/>
    </row>
    <row r="16" spans="2:14" x14ac:dyDescent="0.15">
      <c r="B16" s="133"/>
      <c r="C16" s="142" t="s">
        <v>37</v>
      </c>
      <c r="D16" s="138"/>
      <c r="E16" s="137">
        <v>0</v>
      </c>
      <c r="F16" s="136"/>
      <c r="G16" s="135"/>
      <c r="H16" s="134"/>
      <c r="I16" s="52">
        <f t="shared" si="0"/>
        <v>0</v>
      </c>
      <c r="J16" s="65" t="str">
        <f t="shared" si="1"/>
        <v/>
      </c>
      <c r="K16" s="50">
        <f t="shared" si="2"/>
        <v>0</v>
      </c>
      <c r="L16" s="64" t="str">
        <f t="shared" si="3"/>
        <v/>
      </c>
      <c r="N16" s="114"/>
    </row>
    <row r="17" spans="2:14" x14ac:dyDescent="0.15">
      <c r="B17" s="143" t="s">
        <v>39</v>
      </c>
      <c r="C17" s="142" t="s">
        <v>35</v>
      </c>
      <c r="D17" s="141">
        <v>208</v>
      </c>
      <c r="E17" s="140">
        <v>426</v>
      </c>
      <c r="F17" s="151">
        <v>570</v>
      </c>
      <c r="G17" s="135">
        <v>232</v>
      </c>
      <c r="H17" s="134">
        <v>236</v>
      </c>
      <c r="I17" s="52">
        <f t="shared" si="0"/>
        <v>4</v>
      </c>
      <c r="J17" s="65">
        <f t="shared" si="1"/>
        <v>1.7</v>
      </c>
      <c r="K17" s="50">
        <f t="shared" si="2"/>
        <v>28</v>
      </c>
      <c r="L17" s="64">
        <f t="shared" si="3"/>
        <v>13.5</v>
      </c>
      <c r="N17" s="114"/>
    </row>
    <row r="18" spans="2:14" x14ac:dyDescent="0.15">
      <c r="B18" s="133"/>
      <c r="C18" s="150" t="s">
        <v>78</v>
      </c>
      <c r="D18" s="141">
        <v>430</v>
      </c>
      <c r="E18" s="140">
        <v>386</v>
      </c>
      <c r="F18" s="136">
        <v>390</v>
      </c>
      <c r="G18" s="135">
        <v>372</v>
      </c>
      <c r="H18" s="134">
        <v>368</v>
      </c>
      <c r="I18" s="52">
        <f t="shared" si="0"/>
        <v>-4</v>
      </c>
      <c r="J18" s="65">
        <f t="shared" si="1"/>
        <v>-1.1000000000000001</v>
      </c>
      <c r="K18" s="50">
        <f t="shared" si="2"/>
        <v>-62</v>
      </c>
      <c r="L18" s="64">
        <f t="shared" si="3"/>
        <v>-14.4</v>
      </c>
      <c r="N18" s="114"/>
    </row>
    <row r="19" spans="2:14" x14ac:dyDescent="0.15">
      <c r="B19" s="133"/>
      <c r="C19" s="149" t="s">
        <v>77</v>
      </c>
      <c r="D19" s="124"/>
      <c r="E19" s="123">
        <v>0</v>
      </c>
      <c r="F19" s="148"/>
      <c r="G19" s="128"/>
      <c r="H19" s="127"/>
      <c r="I19" s="58">
        <f t="shared" si="0"/>
        <v>0</v>
      </c>
      <c r="J19" s="57" t="str">
        <f t="shared" si="1"/>
        <v/>
      </c>
      <c r="K19" s="56">
        <f t="shared" si="2"/>
        <v>0</v>
      </c>
      <c r="L19" s="55" t="str">
        <f t="shared" si="3"/>
        <v/>
      </c>
      <c r="N19" s="114"/>
    </row>
    <row r="20" spans="2:14" ht="14.25" thickBot="1" x14ac:dyDescent="0.2">
      <c r="B20" s="147"/>
      <c r="C20" s="146" t="s">
        <v>33</v>
      </c>
      <c r="D20" s="119">
        <f>SUM(D6:D19)</f>
        <v>178049</v>
      </c>
      <c r="E20" s="118">
        <v>186145</v>
      </c>
      <c r="F20" s="117">
        <v>196371</v>
      </c>
      <c r="G20" s="145">
        <f>SUM(G6:G19)</f>
        <v>191296</v>
      </c>
      <c r="H20" s="116">
        <v>198470</v>
      </c>
      <c r="I20" s="82">
        <f t="shared" si="0"/>
        <v>7174</v>
      </c>
      <c r="J20" s="81">
        <f t="shared" si="1"/>
        <v>3.8</v>
      </c>
      <c r="K20" s="80">
        <f t="shared" si="2"/>
        <v>20421</v>
      </c>
      <c r="L20" s="115">
        <f t="shared" si="3"/>
        <v>11.5</v>
      </c>
      <c r="N20" s="114"/>
    </row>
    <row r="21" spans="2:14" x14ac:dyDescent="0.15">
      <c r="B21" s="133"/>
      <c r="C21" s="142" t="s">
        <v>51</v>
      </c>
      <c r="D21" s="141">
        <v>3526</v>
      </c>
      <c r="E21" s="140">
        <v>74</v>
      </c>
      <c r="F21" s="144">
        <v>82</v>
      </c>
      <c r="G21" s="135">
        <v>51</v>
      </c>
      <c r="H21" s="134">
        <v>72</v>
      </c>
      <c r="I21" s="52">
        <f t="shared" si="0"/>
        <v>21</v>
      </c>
      <c r="J21" s="65">
        <f t="shared" si="1"/>
        <v>41.2</v>
      </c>
      <c r="K21" s="50">
        <f t="shared" si="2"/>
        <v>-3454</v>
      </c>
      <c r="L21" s="64">
        <f t="shared" si="3"/>
        <v>-98</v>
      </c>
      <c r="N21" s="114"/>
    </row>
    <row r="22" spans="2:14" x14ac:dyDescent="0.15">
      <c r="B22" s="133"/>
      <c r="C22" s="142" t="s">
        <v>50</v>
      </c>
      <c r="D22" s="141">
        <v>547</v>
      </c>
      <c r="E22" s="140">
        <v>600</v>
      </c>
      <c r="F22" s="136">
        <v>600</v>
      </c>
      <c r="G22" s="135">
        <v>638</v>
      </c>
      <c r="H22" s="134">
        <v>583</v>
      </c>
      <c r="I22" s="77">
        <f t="shared" si="0"/>
        <v>-55</v>
      </c>
      <c r="J22" s="65">
        <f t="shared" si="1"/>
        <v>-8.6</v>
      </c>
      <c r="K22" s="76">
        <f t="shared" si="2"/>
        <v>36</v>
      </c>
      <c r="L22" s="64">
        <f t="shared" si="3"/>
        <v>6.6</v>
      </c>
      <c r="N22" s="114"/>
    </row>
    <row r="23" spans="2:14" x14ac:dyDescent="0.15">
      <c r="B23" s="133"/>
      <c r="C23" s="142" t="s">
        <v>76</v>
      </c>
      <c r="D23" s="141"/>
      <c r="E23" s="140">
        <v>0</v>
      </c>
      <c r="F23" s="136"/>
      <c r="G23" s="135"/>
      <c r="H23" s="134"/>
      <c r="I23" s="52">
        <f t="shared" si="0"/>
        <v>0</v>
      </c>
      <c r="J23" s="65" t="str">
        <f t="shared" si="1"/>
        <v/>
      </c>
      <c r="K23" s="50">
        <f t="shared" si="2"/>
        <v>0</v>
      </c>
      <c r="L23" s="64" t="str">
        <f t="shared" si="3"/>
        <v/>
      </c>
      <c r="N23" s="114"/>
    </row>
    <row r="24" spans="2:14" x14ac:dyDescent="0.15">
      <c r="B24" s="133"/>
      <c r="C24" s="142" t="s">
        <v>48</v>
      </c>
      <c r="D24" s="141">
        <v>6163</v>
      </c>
      <c r="E24" s="140">
        <v>6467</v>
      </c>
      <c r="F24" s="136">
        <v>5665</v>
      </c>
      <c r="G24" s="135">
        <v>4887</v>
      </c>
      <c r="H24" s="134">
        <v>2955</v>
      </c>
      <c r="I24" s="52">
        <f t="shared" si="0"/>
        <v>-1932</v>
      </c>
      <c r="J24" s="65">
        <f t="shared" si="1"/>
        <v>-39.5</v>
      </c>
      <c r="K24" s="50">
        <f t="shared" si="2"/>
        <v>-3208</v>
      </c>
      <c r="L24" s="64">
        <f t="shared" si="3"/>
        <v>-52.1</v>
      </c>
      <c r="N24" s="114"/>
    </row>
    <row r="25" spans="2:14" x14ac:dyDescent="0.15">
      <c r="B25" s="143" t="s">
        <v>47</v>
      </c>
      <c r="C25" s="142" t="s">
        <v>46</v>
      </c>
      <c r="D25" s="141">
        <v>2559</v>
      </c>
      <c r="E25" s="140">
        <v>2029</v>
      </c>
      <c r="F25" s="136">
        <v>1932</v>
      </c>
      <c r="G25" s="135">
        <v>1263</v>
      </c>
      <c r="H25" s="134">
        <v>1203</v>
      </c>
      <c r="I25" s="77">
        <f t="shared" si="0"/>
        <v>-60</v>
      </c>
      <c r="J25" s="65">
        <f t="shared" si="1"/>
        <v>-4.8</v>
      </c>
      <c r="K25" s="76">
        <f t="shared" si="2"/>
        <v>-1356</v>
      </c>
      <c r="L25" s="64">
        <f t="shared" si="3"/>
        <v>-53</v>
      </c>
      <c r="N25" s="114"/>
    </row>
    <row r="26" spans="2:14" x14ac:dyDescent="0.15">
      <c r="B26" s="133"/>
      <c r="C26" s="142" t="s">
        <v>45</v>
      </c>
      <c r="D26" s="141">
        <v>4513</v>
      </c>
      <c r="E26" s="140">
        <v>3167</v>
      </c>
      <c r="F26" s="136">
        <v>3198</v>
      </c>
      <c r="G26" s="135">
        <v>2748</v>
      </c>
      <c r="H26" s="134">
        <v>2079</v>
      </c>
      <c r="I26" s="52">
        <f t="shared" si="0"/>
        <v>-669</v>
      </c>
      <c r="J26" s="65">
        <f t="shared" si="1"/>
        <v>-24.3</v>
      </c>
      <c r="K26" s="50">
        <f t="shared" si="2"/>
        <v>-2434</v>
      </c>
      <c r="L26" s="64">
        <f t="shared" si="3"/>
        <v>-53.9</v>
      </c>
      <c r="N26" s="114"/>
    </row>
    <row r="27" spans="2:14" x14ac:dyDescent="0.15">
      <c r="B27" s="143" t="s">
        <v>44</v>
      </c>
      <c r="C27" s="142" t="s">
        <v>43</v>
      </c>
      <c r="D27" s="141">
        <v>519</v>
      </c>
      <c r="E27" s="140">
        <v>750</v>
      </c>
      <c r="F27" s="136">
        <v>450</v>
      </c>
      <c r="G27" s="135">
        <v>429</v>
      </c>
      <c r="H27" s="134">
        <v>554</v>
      </c>
      <c r="I27" s="77">
        <f t="shared" si="0"/>
        <v>125</v>
      </c>
      <c r="J27" s="65">
        <f t="shared" si="1"/>
        <v>29.1</v>
      </c>
      <c r="K27" s="76">
        <f t="shared" si="2"/>
        <v>35</v>
      </c>
      <c r="L27" s="64">
        <f t="shared" si="3"/>
        <v>6.7</v>
      </c>
      <c r="N27" s="114"/>
    </row>
    <row r="28" spans="2:14" x14ac:dyDescent="0.15">
      <c r="B28" s="133"/>
      <c r="C28" s="142" t="s">
        <v>42</v>
      </c>
      <c r="D28" s="141">
        <v>2</v>
      </c>
      <c r="E28" s="140">
        <v>2</v>
      </c>
      <c r="F28" s="136">
        <v>3</v>
      </c>
      <c r="G28" s="135">
        <v>3</v>
      </c>
      <c r="H28" s="134">
        <v>2</v>
      </c>
      <c r="I28" s="52">
        <f t="shared" si="0"/>
        <v>-1</v>
      </c>
      <c r="J28" s="65">
        <f t="shared" si="1"/>
        <v>-33.299999999999997</v>
      </c>
      <c r="K28" s="50">
        <f t="shared" si="2"/>
        <v>0</v>
      </c>
      <c r="L28" s="64">
        <f t="shared" si="3"/>
        <v>0</v>
      </c>
      <c r="N28" s="114"/>
    </row>
    <row r="29" spans="2:14" x14ac:dyDescent="0.15">
      <c r="B29" s="143" t="s">
        <v>41</v>
      </c>
      <c r="C29" s="142" t="s">
        <v>75</v>
      </c>
      <c r="D29" s="141">
        <v>1055</v>
      </c>
      <c r="E29" s="140">
        <v>1095</v>
      </c>
      <c r="F29" s="136">
        <v>1146</v>
      </c>
      <c r="G29" s="135">
        <v>1158</v>
      </c>
      <c r="H29" s="134">
        <v>1047</v>
      </c>
      <c r="I29" s="52">
        <f t="shared" si="0"/>
        <v>-111</v>
      </c>
      <c r="J29" s="65">
        <f t="shared" si="1"/>
        <v>-9.6</v>
      </c>
      <c r="K29" s="50">
        <f t="shared" si="2"/>
        <v>-8</v>
      </c>
      <c r="L29" s="64">
        <f t="shared" si="3"/>
        <v>-0.8</v>
      </c>
      <c r="N29" s="114"/>
    </row>
    <row r="30" spans="2:14" x14ac:dyDescent="0.15">
      <c r="B30" s="133"/>
      <c r="C30" s="142" t="s">
        <v>74</v>
      </c>
      <c r="D30" s="141">
        <v>235</v>
      </c>
      <c r="E30" s="140">
        <v>229</v>
      </c>
      <c r="F30" s="136">
        <v>295</v>
      </c>
      <c r="G30" s="135">
        <v>326</v>
      </c>
      <c r="H30" s="134">
        <v>313</v>
      </c>
      <c r="I30" s="77">
        <f t="shared" si="0"/>
        <v>-13</v>
      </c>
      <c r="J30" s="65">
        <f t="shared" si="1"/>
        <v>-4</v>
      </c>
      <c r="K30" s="76">
        <f t="shared" si="2"/>
        <v>78</v>
      </c>
      <c r="L30" s="64">
        <f t="shared" si="3"/>
        <v>33.200000000000003</v>
      </c>
      <c r="N30" s="114"/>
    </row>
    <row r="31" spans="2:14" x14ac:dyDescent="0.15">
      <c r="B31" s="143" t="s">
        <v>39</v>
      </c>
      <c r="C31" s="142" t="s">
        <v>38</v>
      </c>
      <c r="D31" s="141">
        <v>487</v>
      </c>
      <c r="E31" s="140">
        <v>496</v>
      </c>
      <c r="F31" s="136">
        <v>477</v>
      </c>
      <c r="G31" s="135">
        <v>406</v>
      </c>
      <c r="H31" s="134">
        <v>403</v>
      </c>
      <c r="I31" s="52">
        <f t="shared" si="0"/>
        <v>-3</v>
      </c>
      <c r="J31" s="65">
        <f t="shared" si="1"/>
        <v>-0.7</v>
      </c>
      <c r="K31" s="50">
        <f t="shared" si="2"/>
        <v>-84</v>
      </c>
      <c r="L31" s="64">
        <f t="shared" si="3"/>
        <v>-17.2</v>
      </c>
      <c r="N31" s="114"/>
    </row>
    <row r="32" spans="2:14" x14ac:dyDescent="0.15">
      <c r="B32" s="133"/>
      <c r="C32" s="142" t="s">
        <v>37</v>
      </c>
      <c r="D32" s="141">
        <v>5</v>
      </c>
      <c r="E32" s="140">
        <v>5</v>
      </c>
      <c r="F32" s="136">
        <v>5</v>
      </c>
      <c r="G32" s="135">
        <v>5</v>
      </c>
      <c r="H32" s="134">
        <v>1</v>
      </c>
      <c r="I32" s="52">
        <f t="shared" si="0"/>
        <v>-4</v>
      </c>
      <c r="J32" s="65">
        <f t="shared" si="1"/>
        <v>-80</v>
      </c>
      <c r="K32" s="50">
        <f t="shared" si="2"/>
        <v>-4</v>
      </c>
      <c r="L32" s="64">
        <f t="shared" si="3"/>
        <v>-80</v>
      </c>
      <c r="N32" s="114"/>
    </row>
    <row r="33" spans="2:14" x14ac:dyDescent="0.15">
      <c r="B33" s="133"/>
      <c r="C33" s="142" t="s">
        <v>36</v>
      </c>
      <c r="D33" s="141">
        <v>1</v>
      </c>
      <c r="E33" s="140">
        <v>1</v>
      </c>
      <c r="F33" s="136">
        <v>1</v>
      </c>
      <c r="G33" s="135">
        <v>2</v>
      </c>
      <c r="H33" s="134">
        <v>2</v>
      </c>
      <c r="I33" s="52">
        <f t="shared" si="0"/>
        <v>0</v>
      </c>
      <c r="J33" s="65">
        <f t="shared" si="1"/>
        <v>0</v>
      </c>
      <c r="K33" s="50">
        <f t="shared" si="2"/>
        <v>1</v>
      </c>
      <c r="L33" s="64">
        <f t="shared" si="3"/>
        <v>100</v>
      </c>
      <c r="N33" s="114"/>
    </row>
    <row r="34" spans="2:14" x14ac:dyDescent="0.15">
      <c r="B34" s="133"/>
      <c r="C34" s="139" t="s">
        <v>35</v>
      </c>
      <c r="D34" s="138">
        <v>739</v>
      </c>
      <c r="E34" s="137">
        <v>711</v>
      </c>
      <c r="F34" s="136">
        <v>792</v>
      </c>
      <c r="G34" s="135">
        <v>837</v>
      </c>
      <c r="H34" s="134">
        <v>500</v>
      </c>
      <c r="I34" s="52">
        <f t="shared" si="0"/>
        <v>-337</v>
      </c>
      <c r="J34" s="65">
        <f t="shared" si="1"/>
        <v>-40.299999999999997</v>
      </c>
      <c r="K34" s="50">
        <f t="shared" si="2"/>
        <v>-239</v>
      </c>
      <c r="L34" s="64">
        <f t="shared" si="3"/>
        <v>-32.299999999999997</v>
      </c>
      <c r="N34" s="114"/>
    </row>
    <row r="35" spans="2:14" x14ac:dyDescent="0.15">
      <c r="B35" s="133"/>
      <c r="C35" s="132" t="s">
        <v>73</v>
      </c>
      <c r="D35" s="131">
        <v>3083</v>
      </c>
      <c r="E35" s="130">
        <v>3147</v>
      </c>
      <c r="F35" s="129">
        <v>3240</v>
      </c>
      <c r="G35" s="128">
        <v>3454</v>
      </c>
      <c r="H35" s="127">
        <v>3528</v>
      </c>
      <c r="I35" s="58">
        <f t="shared" si="0"/>
        <v>74</v>
      </c>
      <c r="J35" s="57">
        <f t="shared" si="1"/>
        <v>2.1</v>
      </c>
      <c r="K35" s="56">
        <f t="shared" si="2"/>
        <v>445</v>
      </c>
      <c r="L35" s="55">
        <f t="shared" si="3"/>
        <v>14.4</v>
      </c>
      <c r="N35" s="114"/>
    </row>
    <row r="36" spans="2:14" x14ac:dyDescent="0.15">
      <c r="B36" s="126"/>
      <c r="C36" s="125" t="s">
        <v>33</v>
      </c>
      <c r="D36" s="124">
        <f>SUM(D21:D35)</f>
        <v>23434</v>
      </c>
      <c r="E36" s="123">
        <f>SUM(E21:E35)</f>
        <v>18773</v>
      </c>
      <c r="F36" s="122">
        <f>SUM(F21:F35)</f>
        <v>17886</v>
      </c>
      <c r="G36" s="121">
        <v>16206</v>
      </c>
      <c r="H36" s="120">
        <f>SUM(H21:H35)</f>
        <v>13242</v>
      </c>
      <c r="I36" s="52">
        <f t="shared" si="0"/>
        <v>-2964</v>
      </c>
      <c r="J36" s="51">
        <f t="shared" si="1"/>
        <v>-18.3</v>
      </c>
      <c r="K36" s="50">
        <f t="shared" si="2"/>
        <v>-10192</v>
      </c>
      <c r="L36" s="49">
        <f t="shared" si="3"/>
        <v>-43.5</v>
      </c>
      <c r="N36" s="114"/>
    </row>
    <row r="37" spans="2:14" ht="14.25" thickBot="1" x14ac:dyDescent="0.2">
      <c r="B37" s="879" t="s">
        <v>72</v>
      </c>
      <c r="C37" s="880"/>
      <c r="D37" s="119">
        <f>SUM(D36,D20)</f>
        <v>201483</v>
      </c>
      <c r="E37" s="118">
        <f>SUM(E36,E20)</f>
        <v>204918</v>
      </c>
      <c r="F37" s="117">
        <f>SUM(F36,F20)</f>
        <v>214257</v>
      </c>
      <c r="G37" s="117">
        <f>SUM(G36,G20)</f>
        <v>207502</v>
      </c>
      <c r="H37" s="116">
        <f>H36+H20</f>
        <v>211712</v>
      </c>
      <c r="I37" s="82">
        <f t="shared" si="0"/>
        <v>4210</v>
      </c>
      <c r="J37" s="81">
        <f t="shared" si="1"/>
        <v>2</v>
      </c>
      <c r="K37" s="80">
        <f t="shared" si="2"/>
        <v>10229</v>
      </c>
      <c r="L37" s="115">
        <f t="shared" si="3"/>
        <v>5.0999999999999996</v>
      </c>
      <c r="N37" s="114"/>
    </row>
    <row r="38" spans="2:14" x14ac:dyDescent="0.15">
      <c r="B38" s="113" t="s">
        <v>71</v>
      </c>
      <c r="C38" s="110" t="s">
        <v>70</v>
      </c>
      <c r="D38" s="110"/>
      <c r="E38" s="110"/>
      <c r="F38" s="110"/>
      <c r="G38" s="112"/>
      <c r="H38" s="108"/>
      <c r="I38" s="110"/>
      <c r="J38" s="110"/>
      <c r="K38" s="110"/>
      <c r="L38" s="110"/>
    </row>
    <row r="39" spans="2:14" x14ac:dyDescent="0.15">
      <c r="B39" s="110"/>
      <c r="C39" s="111" t="s">
        <v>69</v>
      </c>
      <c r="D39" s="110"/>
      <c r="E39" s="110"/>
      <c r="F39" s="110"/>
      <c r="G39" s="110"/>
      <c r="H39" s="110"/>
      <c r="I39" s="110"/>
      <c r="J39" s="110"/>
      <c r="K39" s="110"/>
      <c r="L39" s="110"/>
    </row>
    <row r="40" spans="2:14" x14ac:dyDescent="0.15">
      <c r="C40" s="110" t="s">
        <v>68</v>
      </c>
    </row>
    <row r="41" spans="2:14" x14ac:dyDescent="0.15">
      <c r="C41" s="110"/>
    </row>
  </sheetData>
  <mergeCells count="4">
    <mergeCell ref="I3:J4"/>
    <mergeCell ref="B5:C5"/>
    <mergeCell ref="K3:L4"/>
    <mergeCell ref="B37:C37"/>
  </mergeCells>
  <phoneticPr fontId="3"/>
  <printOptions horizontalCentered="1"/>
  <pageMargins left="0.59055118110236227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showZeros="0" tabSelected="1" zoomScaleNormal="100" zoomScaleSheetLayoutView="100" workbookViewId="0">
      <pane xSplit="3" ySplit="6" topLeftCell="D28" activePane="bottomRight" state="frozen"/>
      <selection activeCell="G38" sqref="G38"/>
      <selection pane="topRight" activeCell="G38" sqref="G38"/>
      <selection pane="bottomLeft" activeCell="G38" sqref="G38"/>
      <selection pane="bottomRight" activeCell="G38" sqref="G38"/>
    </sheetView>
  </sheetViews>
  <sheetFormatPr defaultColWidth="7.19921875" defaultRowHeight="13.5" x14ac:dyDescent="0.15"/>
  <cols>
    <col min="1" max="1" width="0.8984375" style="176" customWidth="1"/>
    <col min="2" max="2" width="3.09765625" style="176" customWidth="1"/>
    <col min="3" max="3" width="13" style="176" customWidth="1"/>
    <col min="4" max="8" width="7.19921875" style="176" customWidth="1"/>
    <col min="9" max="9" width="9.296875" style="176" customWidth="1"/>
    <col min="10" max="12" width="9.19921875" style="176" customWidth="1"/>
    <col min="13" max="16384" width="7.19921875" style="176"/>
  </cols>
  <sheetData>
    <row r="1" spans="2:12" hidden="1" x14ac:dyDescent="0.15"/>
    <row r="2" spans="2:12" x14ac:dyDescent="0.15">
      <c r="B2" s="252" t="s">
        <v>90</v>
      </c>
      <c r="C2" s="182"/>
      <c r="D2" s="182"/>
      <c r="E2" s="182"/>
      <c r="F2" s="182"/>
      <c r="G2" s="182"/>
      <c r="H2" s="182"/>
      <c r="I2" s="182"/>
      <c r="J2" s="182"/>
      <c r="K2" s="182"/>
      <c r="L2" s="251"/>
    </row>
    <row r="3" spans="2:12" ht="14.25" thickBot="1" x14ac:dyDescent="0.2"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250" t="s">
        <v>84</v>
      </c>
    </row>
    <row r="4" spans="2:12" ht="18" customHeight="1" x14ac:dyDescent="0.15">
      <c r="B4" s="249"/>
      <c r="C4" s="248" t="s">
        <v>89</v>
      </c>
      <c r="D4" s="247"/>
      <c r="E4" s="247"/>
      <c r="F4" s="245"/>
      <c r="G4" s="246"/>
      <c r="H4" s="245"/>
      <c r="I4" s="865" t="s">
        <v>66</v>
      </c>
      <c r="J4" s="866"/>
      <c r="K4" s="865" t="s">
        <v>216</v>
      </c>
      <c r="L4" s="866"/>
    </row>
    <row r="5" spans="2:12" ht="17.25" customHeight="1" x14ac:dyDescent="0.15">
      <c r="B5" s="229"/>
      <c r="C5" s="244"/>
      <c r="D5" s="243" t="s">
        <v>221</v>
      </c>
      <c r="E5" s="243" t="s">
        <v>222</v>
      </c>
      <c r="F5" s="242" t="s">
        <v>223</v>
      </c>
      <c r="G5" s="241" t="s">
        <v>224</v>
      </c>
      <c r="H5" s="240" t="s">
        <v>228</v>
      </c>
      <c r="I5" s="867"/>
      <c r="J5" s="868"/>
      <c r="K5" s="867"/>
      <c r="L5" s="868"/>
    </row>
    <row r="6" spans="2:12" s="32" customFormat="1" ht="29.25" customHeight="1" thickBot="1" x14ac:dyDescent="0.2">
      <c r="B6" s="877" t="s">
        <v>62</v>
      </c>
      <c r="C6" s="878"/>
      <c r="D6" s="164" t="s">
        <v>262</v>
      </c>
      <c r="E6" s="239"/>
      <c r="F6" s="162"/>
      <c r="G6" s="162" t="s">
        <v>218</v>
      </c>
      <c r="H6" s="161" t="s">
        <v>219</v>
      </c>
      <c r="I6" s="160" t="s">
        <v>82</v>
      </c>
      <c r="J6" s="238" t="s">
        <v>60</v>
      </c>
      <c r="K6" s="160" t="s">
        <v>81</v>
      </c>
      <c r="L6" s="238" t="s">
        <v>58</v>
      </c>
    </row>
    <row r="7" spans="2:12" x14ac:dyDescent="0.15">
      <c r="B7" s="229"/>
      <c r="C7" s="237" t="s">
        <v>57</v>
      </c>
      <c r="D7" s="236">
        <v>16341</v>
      </c>
      <c r="E7" s="236">
        <v>16349</v>
      </c>
      <c r="F7" s="211">
        <v>15469</v>
      </c>
      <c r="G7" s="235">
        <v>15977</v>
      </c>
      <c r="H7" s="220">
        <v>18367</v>
      </c>
      <c r="I7" s="754">
        <f t="shared" ref="I7:I38" si="0">H7-G7</f>
        <v>2390</v>
      </c>
      <c r="J7" s="64">
        <f>IF(AND(G7=0,H7&gt;0),"皆増　",IF(AND(G7&gt;0,H7=0),"皆減　",IF(AND(G7=0,H7=0),"",ROUND(I7/G7*100,1))))</f>
        <v>15</v>
      </c>
      <c r="K7" s="50">
        <f>H7-D7</f>
        <v>2026</v>
      </c>
      <c r="L7" s="75">
        <f>IF(AND($D7=0,H7&gt;0),"皆増　",IF(AND($D7&gt;0,H7=0),"皆減　",IF(AND($D7=0,H7=0),"",ROUND(K7/$D7*100,1))))</f>
        <v>12.4</v>
      </c>
    </row>
    <row r="8" spans="2:12" x14ac:dyDescent="0.15">
      <c r="B8" s="229"/>
      <c r="C8" s="230" t="s">
        <v>80</v>
      </c>
      <c r="D8" s="212"/>
      <c r="E8" s="212"/>
      <c r="F8" s="211"/>
      <c r="G8" s="211"/>
      <c r="H8" s="210">
        <v>0</v>
      </c>
      <c r="I8" s="755">
        <f t="shared" si="0"/>
        <v>0</v>
      </c>
      <c r="J8" s="206" t="str">
        <f t="shared" ref="J8:J38" si="1">IF(AND(G8=0,H8&gt;0),"皆増　",IF(AND(G8&gt;0,H8=0),"皆減　",IF(AND(G8=0,H8=0),"",ROUND(I8/G8*100,1))))</f>
        <v/>
      </c>
      <c r="K8" s="209">
        <f t="shared" ref="K8:K38" si="2">H8-D8</f>
        <v>0</v>
      </c>
      <c r="L8" s="234" t="str">
        <f t="shared" ref="L8:L38" si="3">IF(AND($D8=0,H8&gt;0),"皆増　",IF(AND($D8&gt;0,H8=0),"皆減　",IF(AND($D8=0,H8=0),"",ROUND(K8/$D8*100,1))))</f>
        <v/>
      </c>
    </row>
    <row r="9" spans="2:12" x14ac:dyDescent="0.15">
      <c r="B9" s="229"/>
      <c r="C9" s="230" t="s">
        <v>56</v>
      </c>
      <c r="D9" s="212">
        <v>392</v>
      </c>
      <c r="E9" s="212">
        <v>0</v>
      </c>
      <c r="F9" s="211"/>
      <c r="G9" s="211">
        <v>72</v>
      </c>
      <c r="H9" s="210">
        <v>32</v>
      </c>
      <c r="I9" s="755">
        <f t="shared" si="0"/>
        <v>-40</v>
      </c>
      <c r="J9" s="206">
        <f t="shared" si="1"/>
        <v>-55.6</v>
      </c>
      <c r="K9" s="207">
        <f t="shared" si="2"/>
        <v>-360</v>
      </c>
      <c r="L9" s="233">
        <f>IF(AND($D9=0,H9&gt;0),"皆増　",IF(AND($D9&gt;0,H9=0),"皆減　",IF(AND($D9=0,H9=0),"",ROUND(K9/$D9*100,1))))</f>
        <v>-91.8</v>
      </c>
    </row>
    <row r="10" spans="2:12" x14ac:dyDescent="0.15">
      <c r="B10" s="231" t="s">
        <v>47</v>
      </c>
      <c r="C10" s="230" t="s">
        <v>55</v>
      </c>
      <c r="D10" s="212"/>
      <c r="E10" s="212"/>
      <c r="F10" s="211"/>
      <c r="G10" s="211"/>
      <c r="H10" s="210">
        <v>0</v>
      </c>
      <c r="I10" s="755">
        <f t="shared" si="0"/>
        <v>0</v>
      </c>
      <c r="J10" s="206" t="str">
        <f t="shared" si="1"/>
        <v/>
      </c>
      <c r="K10" s="207">
        <f t="shared" si="2"/>
        <v>0</v>
      </c>
      <c r="L10" s="232" t="str">
        <f t="shared" si="3"/>
        <v/>
      </c>
    </row>
    <row r="11" spans="2:12" x14ac:dyDescent="0.15">
      <c r="B11" s="229"/>
      <c r="C11" s="230" t="s">
        <v>54</v>
      </c>
      <c r="D11" s="212">
        <v>4252</v>
      </c>
      <c r="E11" s="212">
        <v>9580</v>
      </c>
      <c r="F11" s="211">
        <v>12629</v>
      </c>
      <c r="G11" s="211">
        <v>5800</v>
      </c>
      <c r="H11" s="210">
        <v>3821</v>
      </c>
      <c r="I11" s="755">
        <f t="shared" si="0"/>
        <v>-1979</v>
      </c>
      <c r="J11" s="206">
        <f t="shared" si="1"/>
        <v>-34.1</v>
      </c>
      <c r="K11" s="207">
        <f t="shared" si="2"/>
        <v>-431</v>
      </c>
      <c r="L11" s="206">
        <f>IF(AND($D11=0,H11&gt;0),"皆増　",IF(AND($D11&gt;0,H11=0),"皆減　",IF(AND($D11=0,H11=0),"",ROUND(K11/$D11*100,1))))</f>
        <v>-10.1</v>
      </c>
    </row>
    <row r="12" spans="2:12" x14ac:dyDescent="0.15">
      <c r="B12" s="229"/>
      <c r="C12" s="230" t="s">
        <v>48</v>
      </c>
      <c r="D12" s="212">
        <v>21435</v>
      </c>
      <c r="E12" s="212">
        <v>20312</v>
      </c>
      <c r="F12" s="216">
        <v>22940</v>
      </c>
      <c r="G12" s="211">
        <v>24557</v>
      </c>
      <c r="H12" s="210">
        <v>25227</v>
      </c>
      <c r="I12" s="755">
        <f t="shared" si="0"/>
        <v>670</v>
      </c>
      <c r="J12" s="206">
        <f t="shared" si="1"/>
        <v>2.7</v>
      </c>
      <c r="K12" s="207">
        <f t="shared" si="2"/>
        <v>3792</v>
      </c>
      <c r="L12" s="206">
        <f>IF(AND($D12=0,H12&gt;0),"皆増　",IF(AND($D12&gt;0,H12=0),"皆減　",IF(AND($D12=0,H12=0),"",ROUND(K12/$D12*100,1))))</f>
        <v>17.7</v>
      </c>
    </row>
    <row r="13" spans="2:12" x14ac:dyDescent="0.15">
      <c r="B13" s="231" t="s">
        <v>41</v>
      </c>
      <c r="C13" s="230" t="s">
        <v>46</v>
      </c>
      <c r="D13" s="212">
        <v>1361</v>
      </c>
      <c r="E13" s="212">
        <v>1666</v>
      </c>
      <c r="F13" s="211">
        <v>1639</v>
      </c>
      <c r="G13" s="211">
        <v>1598</v>
      </c>
      <c r="H13" s="210">
        <v>2029</v>
      </c>
      <c r="I13" s="755">
        <f t="shared" si="0"/>
        <v>431</v>
      </c>
      <c r="J13" s="206">
        <f t="shared" si="1"/>
        <v>27</v>
      </c>
      <c r="K13" s="207">
        <f t="shared" si="2"/>
        <v>668</v>
      </c>
      <c r="L13" s="206">
        <f t="shared" si="3"/>
        <v>49.1</v>
      </c>
    </row>
    <row r="14" spans="2:12" x14ac:dyDescent="0.15">
      <c r="B14" s="231"/>
      <c r="C14" s="230" t="s">
        <v>88</v>
      </c>
      <c r="D14" s="212">
        <v>14</v>
      </c>
      <c r="E14" s="212">
        <v>364</v>
      </c>
      <c r="F14" s="211">
        <v>572</v>
      </c>
      <c r="G14" s="211">
        <v>748</v>
      </c>
      <c r="H14" s="210">
        <v>573</v>
      </c>
      <c r="I14" s="755">
        <f t="shared" si="0"/>
        <v>-175</v>
      </c>
      <c r="J14" s="206">
        <f t="shared" si="1"/>
        <v>-23.4</v>
      </c>
      <c r="K14" s="207">
        <f t="shared" si="2"/>
        <v>559</v>
      </c>
      <c r="L14" s="206">
        <f t="shared" si="3"/>
        <v>3992.9</v>
      </c>
    </row>
    <row r="15" spans="2:12" x14ac:dyDescent="0.15">
      <c r="B15" s="231"/>
      <c r="C15" s="230" t="s">
        <v>229</v>
      </c>
      <c r="D15" s="212"/>
      <c r="E15" s="212"/>
      <c r="F15" s="211"/>
      <c r="G15" s="211"/>
      <c r="H15" s="210">
        <v>0</v>
      </c>
      <c r="I15" s="755">
        <f t="shared" ref="I15" si="4">H15-G15</f>
        <v>0</v>
      </c>
      <c r="J15" s="206" t="str">
        <f t="shared" ref="J15" si="5">IF(AND(G15=0,H15&gt;0),"皆増　",IF(AND(G15&gt;0,H15=0),"皆減　",IF(AND(G15=0,H15=0),"",ROUND(I15/G15*100,1))))</f>
        <v/>
      </c>
      <c r="K15" s="207">
        <f t="shared" ref="K15" si="6">H15-D15</f>
        <v>0</v>
      </c>
      <c r="L15" s="206" t="str">
        <f t="shared" ref="L15" si="7">IF(AND($D15=0,H15&gt;0),"皆増　",IF(AND($D15&gt;0,H15=0),"皆減　",IF(AND($D15=0,H15=0),"",ROUND(K15/$D15*100,1))))</f>
        <v/>
      </c>
    </row>
    <row r="16" spans="2:12" x14ac:dyDescent="0.15">
      <c r="B16" s="231"/>
      <c r="C16" s="214" t="s">
        <v>75</v>
      </c>
      <c r="D16" s="212"/>
      <c r="E16" s="212"/>
      <c r="F16" s="211">
        <v>0</v>
      </c>
      <c r="G16" s="211">
        <v>0</v>
      </c>
      <c r="H16" s="210">
        <v>18</v>
      </c>
      <c r="I16" s="755">
        <f t="shared" si="0"/>
        <v>18</v>
      </c>
      <c r="J16" s="206" t="str">
        <f t="shared" si="1"/>
        <v>皆増　</v>
      </c>
      <c r="K16" s="207">
        <f t="shared" si="2"/>
        <v>18</v>
      </c>
      <c r="L16" s="206" t="str">
        <f t="shared" si="3"/>
        <v>皆増　</v>
      </c>
    </row>
    <row r="17" spans="1:12" x14ac:dyDescent="0.15">
      <c r="A17" s="176">
        <v>25</v>
      </c>
      <c r="B17" s="229"/>
      <c r="C17" s="230" t="s">
        <v>37</v>
      </c>
      <c r="D17" s="212"/>
      <c r="E17" s="212"/>
      <c r="F17" s="211">
        <v>0</v>
      </c>
      <c r="G17" s="211">
        <v>0</v>
      </c>
      <c r="H17" s="210">
        <v>0</v>
      </c>
      <c r="I17" s="755">
        <f t="shared" si="0"/>
        <v>0</v>
      </c>
      <c r="J17" s="206" t="str">
        <f t="shared" si="1"/>
        <v/>
      </c>
      <c r="K17" s="207">
        <f t="shared" si="2"/>
        <v>0</v>
      </c>
      <c r="L17" s="208" t="str">
        <f t="shared" si="3"/>
        <v/>
      </c>
    </row>
    <row r="18" spans="1:12" x14ac:dyDescent="0.15">
      <c r="B18" s="231" t="s">
        <v>87</v>
      </c>
      <c r="C18" s="230" t="s">
        <v>35</v>
      </c>
      <c r="D18" s="212">
        <v>25</v>
      </c>
      <c r="E18" s="212">
        <v>23</v>
      </c>
      <c r="F18" s="211">
        <v>394</v>
      </c>
      <c r="G18" s="211">
        <v>18</v>
      </c>
      <c r="H18" s="210">
        <v>27</v>
      </c>
      <c r="I18" s="755">
        <f t="shared" si="0"/>
        <v>9</v>
      </c>
      <c r="J18" s="206">
        <f t="shared" si="1"/>
        <v>50</v>
      </c>
      <c r="K18" s="207">
        <f t="shared" si="2"/>
        <v>2</v>
      </c>
      <c r="L18" s="206">
        <f t="shared" si="3"/>
        <v>8</v>
      </c>
    </row>
    <row r="19" spans="1:12" x14ac:dyDescent="0.15">
      <c r="B19" s="229"/>
      <c r="C19" s="230" t="s">
        <v>73</v>
      </c>
      <c r="D19" s="212">
        <v>48</v>
      </c>
      <c r="E19" s="212"/>
      <c r="F19" s="211">
        <v>0</v>
      </c>
      <c r="G19" s="211">
        <v>0</v>
      </c>
      <c r="H19" s="210">
        <v>8</v>
      </c>
      <c r="I19" s="755">
        <f t="shared" si="0"/>
        <v>8</v>
      </c>
      <c r="J19" s="206" t="str">
        <f t="shared" si="1"/>
        <v>皆増　</v>
      </c>
      <c r="K19" s="207">
        <f t="shared" si="2"/>
        <v>-40</v>
      </c>
      <c r="L19" s="206">
        <f t="shared" si="3"/>
        <v>-83.3</v>
      </c>
    </row>
    <row r="20" spans="1:12" x14ac:dyDescent="0.15">
      <c r="B20" s="229"/>
      <c r="C20" s="228" t="s">
        <v>77</v>
      </c>
      <c r="D20" s="196"/>
      <c r="E20" s="196"/>
      <c r="F20" s="227">
        <v>0</v>
      </c>
      <c r="G20" s="202">
        <v>0</v>
      </c>
      <c r="H20" s="201">
        <v>0</v>
      </c>
      <c r="I20" s="756">
        <f t="shared" si="0"/>
        <v>0</v>
      </c>
      <c r="J20" s="199" t="str">
        <f t="shared" si="1"/>
        <v/>
      </c>
      <c r="K20" s="226">
        <f t="shared" si="2"/>
        <v>0</v>
      </c>
      <c r="L20" s="225" t="str">
        <f t="shared" si="3"/>
        <v/>
      </c>
    </row>
    <row r="21" spans="1:12" ht="14.25" thickBot="1" x14ac:dyDescent="0.2">
      <c r="B21" s="224"/>
      <c r="C21" s="223" t="s">
        <v>33</v>
      </c>
      <c r="D21" s="222">
        <f>SUM(D7:D20)</f>
        <v>43868</v>
      </c>
      <c r="E21" s="222">
        <f>SUM(E7:E20)</f>
        <v>48294</v>
      </c>
      <c r="F21" s="221">
        <f>SUM(F7:F20)</f>
        <v>53643</v>
      </c>
      <c r="G21" s="221">
        <v>48769</v>
      </c>
      <c r="H21" s="221">
        <v>50104</v>
      </c>
      <c r="I21" s="757">
        <f t="shared" si="0"/>
        <v>1335</v>
      </c>
      <c r="J21" s="184">
        <f t="shared" si="1"/>
        <v>2.7</v>
      </c>
      <c r="K21" s="185">
        <f t="shared" si="2"/>
        <v>6236</v>
      </c>
      <c r="L21" s="184">
        <f t="shared" si="3"/>
        <v>14.2</v>
      </c>
    </row>
    <row r="22" spans="1:12" x14ac:dyDescent="0.15">
      <c r="B22" s="205"/>
      <c r="C22" s="214" t="s">
        <v>51</v>
      </c>
      <c r="D22" s="212">
        <v>1818</v>
      </c>
      <c r="E22" s="212">
        <v>2</v>
      </c>
      <c r="F22" s="211">
        <v>27</v>
      </c>
      <c r="G22" s="211"/>
      <c r="H22" s="220">
        <v>20</v>
      </c>
      <c r="I22" s="755">
        <f t="shared" si="0"/>
        <v>20</v>
      </c>
      <c r="J22" s="206" t="str">
        <f t="shared" si="1"/>
        <v>皆増　</v>
      </c>
      <c r="K22" s="207">
        <f t="shared" si="2"/>
        <v>-1798</v>
      </c>
      <c r="L22" s="219">
        <f t="shared" si="3"/>
        <v>-98.9</v>
      </c>
    </row>
    <row r="23" spans="1:12" x14ac:dyDescent="0.15">
      <c r="B23" s="205"/>
      <c r="C23" s="214" t="s">
        <v>50</v>
      </c>
      <c r="D23" s="212">
        <v>0</v>
      </c>
      <c r="E23" s="212">
        <v>0</v>
      </c>
      <c r="F23" s="211">
        <v>0</v>
      </c>
      <c r="G23" s="211">
        <v>0</v>
      </c>
      <c r="H23" s="210">
        <v>0</v>
      </c>
      <c r="I23" s="755">
        <f t="shared" si="0"/>
        <v>0</v>
      </c>
      <c r="J23" s="206" t="str">
        <f t="shared" si="1"/>
        <v/>
      </c>
      <c r="K23" s="207">
        <f t="shared" si="2"/>
        <v>0</v>
      </c>
      <c r="L23" s="206" t="str">
        <f t="shared" si="3"/>
        <v/>
      </c>
    </row>
    <row r="24" spans="1:12" x14ac:dyDescent="0.15">
      <c r="B24" s="205"/>
      <c r="C24" s="214" t="s">
        <v>76</v>
      </c>
      <c r="D24" s="212"/>
      <c r="E24" s="212"/>
      <c r="F24" s="211">
        <v>0</v>
      </c>
      <c r="G24" s="211">
        <v>0</v>
      </c>
      <c r="H24" s="210">
        <v>0</v>
      </c>
      <c r="I24" s="755">
        <f t="shared" si="0"/>
        <v>0</v>
      </c>
      <c r="J24" s="206" t="str">
        <f t="shared" si="1"/>
        <v/>
      </c>
      <c r="K24" s="207">
        <f t="shared" si="2"/>
        <v>0</v>
      </c>
      <c r="L24" s="206" t="str">
        <f t="shared" si="3"/>
        <v/>
      </c>
    </row>
    <row r="25" spans="1:12" x14ac:dyDescent="0.15">
      <c r="B25" s="205"/>
      <c r="C25" s="214" t="s">
        <v>48</v>
      </c>
      <c r="D25" s="212">
        <v>2052</v>
      </c>
      <c r="E25" s="212">
        <v>2560</v>
      </c>
      <c r="F25" s="211">
        <v>1820</v>
      </c>
      <c r="G25" s="211">
        <v>1826</v>
      </c>
      <c r="H25" s="210">
        <v>837</v>
      </c>
      <c r="I25" s="755">
        <f t="shared" si="0"/>
        <v>-989</v>
      </c>
      <c r="J25" s="208">
        <f t="shared" si="1"/>
        <v>-54.2</v>
      </c>
      <c r="K25" s="207">
        <f t="shared" si="2"/>
        <v>-1215</v>
      </c>
      <c r="L25" s="206">
        <f t="shared" si="3"/>
        <v>-59.2</v>
      </c>
    </row>
    <row r="26" spans="1:12" x14ac:dyDescent="0.15">
      <c r="B26" s="215" t="s">
        <v>47</v>
      </c>
      <c r="C26" s="214" t="s">
        <v>46</v>
      </c>
      <c r="D26" s="212">
        <v>203</v>
      </c>
      <c r="E26" s="212">
        <v>330</v>
      </c>
      <c r="F26" s="211">
        <v>249</v>
      </c>
      <c r="G26" s="211">
        <v>110</v>
      </c>
      <c r="H26" s="210">
        <v>303</v>
      </c>
      <c r="I26" s="755">
        <f t="shared" si="0"/>
        <v>193</v>
      </c>
      <c r="J26" s="208">
        <f t="shared" si="1"/>
        <v>175.5</v>
      </c>
      <c r="K26" s="207">
        <f t="shared" si="2"/>
        <v>100</v>
      </c>
      <c r="L26" s="206">
        <f t="shared" si="3"/>
        <v>49.3</v>
      </c>
    </row>
    <row r="27" spans="1:12" ht="13.5" customHeight="1" x14ac:dyDescent="0.15">
      <c r="B27" s="205"/>
      <c r="C27" s="214" t="s">
        <v>45</v>
      </c>
      <c r="D27" s="212">
        <v>839</v>
      </c>
      <c r="E27" s="212">
        <v>334</v>
      </c>
      <c r="F27" s="211">
        <v>322</v>
      </c>
      <c r="G27" s="216">
        <v>66</v>
      </c>
      <c r="H27" s="218">
        <v>8</v>
      </c>
      <c r="I27" s="758">
        <f t="shared" si="0"/>
        <v>-58</v>
      </c>
      <c r="J27" s="208">
        <f t="shared" si="1"/>
        <v>-87.9</v>
      </c>
      <c r="K27" s="207">
        <f t="shared" si="2"/>
        <v>-831</v>
      </c>
      <c r="L27" s="206">
        <f t="shared" si="3"/>
        <v>-99</v>
      </c>
    </row>
    <row r="28" spans="1:12" ht="13.5" customHeight="1" x14ac:dyDescent="0.15">
      <c r="B28" s="215" t="s">
        <v>44</v>
      </c>
      <c r="C28" s="214" t="s">
        <v>43</v>
      </c>
      <c r="D28" s="212">
        <v>128</v>
      </c>
      <c r="E28" s="212">
        <v>159</v>
      </c>
      <c r="F28" s="216">
        <v>78</v>
      </c>
      <c r="G28" s="211">
        <v>56</v>
      </c>
      <c r="H28" s="210">
        <v>218</v>
      </c>
      <c r="I28" s="755">
        <f t="shared" si="0"/>
        <v>162</v>
      </c>
      <c r="J28" s="208">
        <f t="shared" si="1"/>
        <v>289.3</v>
      </c>
      <c r="K28" s="217">
        <f t="shared" si="2"/>
        <v>90</v>
      </c>
      <c r="L28" s="208">
        <f t="shared" si="3"/>
        <v>70.3</v>
      </c>
    </row>
    <row r="29" spans="1:12" x14ac:dyDescent="0.15">
      <c r="B29" s="205"/>
      <c r="C29" s="214" t="s">
        <v>42</v>
      </c>
      <c r="D29" s="212">
        <v>0</v>
      </c>
      <c r="E29" s="212"/>
      <c r="F29" s="216">
        <v>0</v>
      </c>
      <c r="G29" s="211">
        <v>0</v>
      </c>
      <c r="H29" s="210">
        <v>0</v>
      </c>
      <c r="I29" s="755">
        <f t="shared" si="0"/>
        <v>0</v>
      </c>
      <c r="J29" s="206" t="str">
        <f t="shared" si="1"/>
        <v/>
      </c>
      <c r="K29" s="207">
        <f t="shared" si="2"/>
        <v>0</v>
      </c>
      <c r="L29" s="206" t="str">
        <f t="shared" si="3"/>
        <v/>
      </c>
    </row>
    <row r="30" spans="1:12" x14ac:dyDescent="0.15">
      <c r="B30" s="215" t="s">
        <v>41</v>
      </c>
      <c r="C30" s="214" t="s">
        <v>75</v>
      </c>
      <c r="D30" s="212">
        <v>328</v>
      </c>
      <c r="E30" s="212">
        <v>313</v>
      </c>
      <c r="F30" s="211">
        <v>310</v>
      </c>
      <c r="G30" s="211">
        <v>254</v>
      </c>
      <c r="H30" s="210">
        <v>227</v>
      </c>
      <c r="I30" s="755">
        <f t="shared" si="0"/>
        <v>-27</v>
      </c>
      <c r="J30" s="208">
        <f t="shared" si="1"/>
        <v>-10.6</v>
      </c>
      <c r="K30" s="207">
        <f t="shared" si="2"/>
        <v>-101</v>
      </c>
      <c r="L30" s="206">
        <f t="shared" si="3"/>
        <v>-30.8</v>
      </c>
    </row>
    <row r="31" spans="1:12" x14ac:dyDescent="0.15">
      <c r="B31" s="205"/>
      <c r="C31" s="214" t="s">
        <v>74</v>
      </c>
      <c r="D31" s="212">
        <v>45</v>
      </c>
      <c r="E31" s="212">
        <v>41</v>
      </c>
      <c r="F31" s="211">
        <v>109</v>
      </c>
      <c r="G31" s="211">
        <v>108</v>
      </c>
      <c r="H31" s="210">
        <v>112</v>
      </c>
      <c r="I31" s="755">
        <f t="shared" si="0"/>
        <v>4</v>
      </c>
      <c r="J31" s="208">
        <f t="shared" si="1"/>
        <v>3.7</v>
      </c>
      <c r="K31" s="207">
        <f t="shared" si="2"/>
        <v>67</v>
      </c>
      <c r="L31" s="206">
        <f t="shared" si="3"/>
        <v>148.9</v>
      </c>
    </row>
    <row r="32" spans="1:12" x14ac:dyDescent="0.15">
      <c r="B32" s="215" t="s">
        <v>39</v>
      </c>
      <c r="C32" s="214" t="s">
        <v>38</v>
      </c>
      <c r="D32" s="212">
        <v>38</v>
      </c>
      <c r="E32" s="212">
        <v>37</v>
      </c>
      <c r="F32" s="211">
        <v>37</v>
      </c>
      <c r="G32" s="211">
        <v>14</v>
      </c>
      <c r="H32" s="210">
        <v>52</v>
      </c>
      <c r="I32" s="755">
        <f t="shared" si="0"/>
        <v>38</v>
      </c>
      <c r="J32" s="208">
        <f t="shared" si="1"/>
        <v>271.39999999999998</v>
      </c>
      <c r="K32" s="207">
        <f t="shared" si="2"/>
        <v>14</v>
      </c>
      <c r="L32" s="206">
        <f t="shared" si="3"/>
        <v>36.799999999999997</v>
      </c>
    </row>
    <row r="33" spans="2:12" x14ac:dyDescent="0.15">
      <c r="B33" s="205"/>
      <c r="C33" s="214" t="s">
        <v>37</v>
      </c>
      <c r="D33" s="212"/>
      <c r="E33" s="212"/>
      <c r="F33" s="211">
        <v>0</v>
      </c>
      <c r="G33" s="211">
        <v>0</v>
      </c>
      <c r="H33" s="210">
        <v>0</v>
      </c>
      <c r="I33" s="755">
        <f t="shared" si="0"/>
        <v>0</v>
      </c>
      <c r="J33" s="206" t="str">
        <f t="shared" si="1"/>
        <v/>
      </c>
      <c r="K33" s="207">
        <f t="shared" si="2"/>
        <v>0</v>
      </c>
      <c r="L33" s="206" t="str">
        <f t="shared" si="3"/>
        <v/>
      </c>
    </row>
    <row r="34" spans="2:12" x14ac:dyDescent="0.15">
      <c r="B34" s="205"/>
      <c r="C34" s="214" t="s">
        <v>36</v>
      </c>
      <c r="D34" s="212"/>
      <c r="E34" s="212"/>
      <c r="F34" s="211">
        <v>0</v>
      </c>
      <c r="G34" s="211">
        <v>0</v>
      </c>
      <c r="H34" s="210">
        <v>0</v>
      </c>
      <c r="I34" s="755">
        <f t="shared" si="0"/>
        <v>0</v>
      </c>
      <c r="J34" s="206" t="str">
        <f t="shared" si="1"/>
        <v/>
      </c>
      <c r="K34" s="207">
        <f t="shared" si="2"/>
        <v>0</v>
      </c>
      <c r="L34" s="206" t="str">
        <f t="shared" si="3"/>
        <v/>
      </c>
    </row>
    <row r="35" spans="2:12" x14ac:dyDescent="0.15">
      <c r="B35" s="205"/>
      <c r="C35" s="213" t="s">
        <v>35</v>
      </c>
      <c r="D35" s="212"/>
      <c r="E35" s="212"/>
      <c r="F35" s="211">
        <v>54</v>
      </c>
      <c r="G35" s="211">
        <v>43</v>
      </c>
      <c r="H35" s="210">
        <v>44</v>
      </c>
      <c r="I35" s="755">
        <f t="shared" si="0"/>
        <v>1</v>
      </c>
      <c r="J35" s="208">
        <f t="shared" si="1"/>
        <v>2.2999999999999998</v>
      </c>
      <c r="K35" s="207">
        <f t="shared" si="2"/>
        <v>44</v>
      </c>
      <c r="L35" s="206" t="str">
        <f t="shared" si="3"/>
        <v>皆増　</v>
      </c>
    </row>
    <row r="36" spans="2:12" x14ac:dyDescent="0.15">
      <c r="B36" s="205"/>
      <c r="C36" s="204" t="s">
        <v>73</v>
      </c>
      <c r="D36" s="203">
        <v>11</v>
      </c>
      <c r="E36" s="203">
        <v>22</v>
      </c>
      <c r="F36" s="202">
        <v>20</v>
      </c>
      <c r="G36" s="202">
        <v>8</v>
      </c>
      <c r="H36" s="201">
        <v>110</v>
      </c>
      <c r="I36" s="756">
        <f t="shared" si="0"/>
        <v>102</v>
      </c>
      <c r="J36" s="199">
        <f t="shared" si="1"/>
        <v>1275</v>
      </c>
      <c r="K36" s="200">
        <f t="shared" si="2"/>
        <v>99</v>
      </c>
      <c r="L36" s="199">
        <f t="shared" si="3"/>
        <v>900</v>
      </c>
    </row>
    <row r="37" spans="2:12" x14ac:dyDescent="0.15">
      <c r="B37" s="198"/>
      <c r="C37" s="197" t="s">
        <v>33</v>
      </c>
      <c r="D37" s="196">
        <f>SUM(D22:D36)</f>
        <v>5462</v>
      </c>
      <c r="E37" s="196">
        <f>SUM(E22:E36)</f>
        <v>3798</v>
      </c>
      <c r="F37" s="195">
        <f>SUM(F22:F36)</f>
        <v>3026</v>
      </c>
      <c r="G37" s="195">
        <f>SUM(G22:G36)</f>
        <v>2485</v>
      </c>
      <c r="H37" s="194">
        <v>1930</v>
      </c>
      <c r="I37" s="759">
        <f t="shared" si="0"/>
        <v>-555</v>
      </c>
      <c r="J37" s="193">
        <f t="shared" si="1"/>
        <v>-22.3</v>
      </c>
      <c r="K37" s="192">
        <f t="shared" si="2"/>
        <v>-3532</v>
      </c>
      <c r="L37" s="191">
        <f t="shared" si="3"/>
        <v>-64.7</v>
      </c>
    </row>
    <row r="38" spans="2:12" ht="14.25" thickBot="1" x14ac:dyDescent="0.2">
      <c r="B38" s="190" t="s">
        <v>32</v>
      </c>
      <c r="C38" s="189"/>
      <c r="D38" s="188">
        <f>SUM(D37,D21)</f>
        <v>49330</v>
      </c>
      <c r="E38" s="188">
        <f>SUM(E37,E21)</f>
        <v>52092</v>
      </c>
      <c r="F38" s="187">
        <f>SUM(F37,F21)</f>
        <v>56669</v>
      </c>
      <c r="G38" s="187">
        <f>SUM(G37,G21)</f>
        <v>51254</v>
      </c>
      <c r="H38" s="186">
        <v>52034</v>
      </c>
      <c r="I38" s="757">
        <f t="shared" si="0"/>
        <v>780</v>
      </c>
      <c r="J38" s="184">
        <f t="shared" si="1"/>
        <v>1.5</v>
      </c>
      <c r="K38" s="185">
        <f t="shared" si="2"/>
        <v>2704</v>
      </c>
      <c r="L38" s="184">
        <f t="shared" si="3"/>
        <v>5.5</v>
      </c>
    </row>
    <row r="39" spans="2:12" x14ac:dyDescent="0.15">
      <c r="B39" s="183" t="s">
        <v>71</v>
      </c>
      <c r="C39" s="182" t="s">
        <v>86</v>
      </c>
      <c r="D39" s="182"/>
      <c r="E39" s="182"/>
      <c r="F39" s="182"/>
      <c r="G39" s="182"/>
      <c r="H39" s="182"/>
      <c r="I39" s="182"/>
      <c r="J39" s="181"/>
      <c r="K39" s="181"/>
      <c r="L39" s="180"/>
    </row>
    <row r="40" spans="2:12" x14ac:dyDescent="0.15">
      <c r="B40" s="179"/>
      <c r="C40" s="110" t="s">
        <v>68</v>
      </c>
      <c r="D40" s="179"/>
      <c r="E40" s="179"/>
      <c r="F40" s="179"/>
      <c r="G40" s="179"/>
      <c r="H40" s="179"/>
      <c r="I40" s="179"/>
      <c r="J40" s="179"/>
      <c r="K40" s="179"/>
    </row>
    <row r="41" spans="2:12" x14ac:dyDescent="0.15">
      <c r="C41" s="110"/>
    </row>
    <row r="42" spans="2:12" x14ac:dyDescent="0.15">
      <c r="D42" s="178"/>
      <c r="E42" s="177"/>
      <c r="F42" s="177"/>
      <c r="G42" s="177"/>
      <c r="H42" s="177"/>
      <c r="I42" s="177"/>
    </row>
    <row r="43" spans="2:12" x14ac:dyDescent="0.15">
      <c r="D43" s="178"/>
      <c r="E43" s="177"/>
      <c r="F43" s="177"/>
      <c r="G43" s="177"/>
      <c r="H43" s="177"/>
      <c r="I43" s="177"/>
    </row>
    <row r="44" spans="2:12" x14ac:dyDescent="0.15">
      <c r="D44" s="177"/>
      <c r="E44" s="177"/>
      <c r="F44" s="177"/>
      <c r="G44" s="177"/>
      <c r="H44" s="177"/>
      <c r="I44" s="177"/>
    </row>
  </sheetData>
  <mergeCells count="3">
    <mergeCell ref="B6:C6"/>
    <mergeCell ref="I4:J5"/>
    <mergeCell ref="K4:L5"/>
  </mergeCells>
  <phoneticPr fontId="3"/>
  <pageMargins left="0.39370078740157483" right="0.39370078740157483" top="0.39370078740157483" bottom="0.39370078740157483" header="0.51181102362204722" footer="0.51181102362204722"/>
  <pageSetup paperSize="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showGridLines="0" showZeros="0" workbookViewId="0">
      <pane xSplit="3" ySplit="5" topLeftCell="D21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7.19921875" defaultRowHeight="13.5" x14ac:dyDescent="0.15"/>
  <cols>
    <col min="1" max="1" width="0.69921875" style="253" customWidth="1"/>
    <col min="2" max="2" width="3" style="253" customWidth="1"/>
    <col min="3" max="3" width="13.19921875" style="253" customWidth="1"/>
    <col min="4" max="8" width="7.19921875" style="253" customWidth="1"/>
    <col min="9" max="12" width="8.59765625" style="32" customWidth="1"/>
    <col min="13" max="16384" width="7.19921875" style="253"/>
  </cols>
  <sheetData>
    <row r="1" spans="2:12" x14ac:dyDescent="0.15">
      <c r="B1" s="305" t="s">
        <v>94</v>
      </c>
      <c r="C1" s="254"/>
      <c r="D1" s="254"/>
      <c r="E1" s="254"/>
      <c r="F1" s="254"/>
      <c r="G1" s="254"/>
      <c r="H1" s="254"/>
      <c r="I1" s="110"/>
      <c r="J1" s="110"/>
      <c r="K1" s="110"/>
      <c r="L1" s="110"/>
    </row>
    <row r="2" spans="2:12" ht="14.25" thickBot="1" x14ac:dyDescent="0.2">
      <c r="B2" s="304"/>
      <c r="C2" s="304"/>
      <c r="D2" s="304"/>
      <c r="E2" s="304"/>
      <c r="F2" s="304"/>
      <c r="G2" s="303"/>
      <c r="H2" s="303"/>
      <c r="I2" s="109"/>
      <c r="J2" s="108"/>
      <c r="K2" s="108" t="s">
        <v>84</v>
      </c>
    </row>
    <row r="3" spans="2:12" ht="17.25" customHeight="1" x14ac:dyDescent="0.15">
      <c r="B3" s="302"/>
      <c r="C3" s="301" t="s">
        <v>89</v>
      </c>
      <c r="D3" s="300"/>
      <c r="E3" s="299"/>
      <c r="F3" s="298"/>
      <c r="G3" s="298"/>
      <c r="H3" s="297"/>
      <c r="I3" s="865" t="s">
        <v>66</v>
      </c>
      <c r="J3" s="866"/>
      <c r="K3" s="865" t="s">
        <v>216</v>
      </c>
      <c r="L3" s="866"/>
    </row>
    <row r="4" spans="2:12" ht="17.25" customHeight="1" x14ac:dyDescent="0.15">
      <c r="B4" s="271"/>
      <c r="C4" s="296"/>
      <c r="D4" s="295" t="s">
        <v>221</v>
      </c>
      <c r="E4" s="294" t="s">
        <v>222</v>
      </c>
      <c r="F4" s="293" t="s">
        <v>223</v>
      </c>
      <c r="G4" s="293" t="s">
        <v>224</v>
      </c>
      <c r="H4" s="292" t="s">
        <v>230</v>
      </c>
      <c r="I4" s="867"/>
      <c r="J4" s="868"/>
      <c r="K4" s="867"/>
      <c r="L4" s="868"/>
    </row>
    <row r="5" spans="2:12" ht="28.5" customHeight="1" thickBot="1" x14ac:dyDescent="0.2">
      <c r="B5" s="291" t="s">
        <v>62</v>
      </c>
      <c r="C5" s="290"/>
      <c r="D5" s="164" t="s">
        <v>262</v>
      </c>
      <c r="E5" s="239"/>
      <c r="F5" s="162"/>
      <c r="G5" s="162" t="s">
        <v>218</v>
      </c>
      <c r="H5" s="161" t="s">
        <v>219</v>
      </c>
      <c r="I5" s="289" t="s">
        <v>82</v>
      </c>
      <c r="J5" s="238" t="s">
        <v>60</v>
      </c>
      <c r="K5" s="289" t="s">
        <v>81</v>
      </c>
      <c r="L5" s="238" t="s">
        <v>58</v>
      </c>
    </row>
    <row r="6" spans="2:12" x14ac:dyDescent="0.15">
      <c r="B6" s="271"/>
      <c r="C6" s="288" t="s">
        <v>57</v>
      </c>
      <c r="D6" s="275">
        <v>4918</v>
      </c>
      <c r="E6" s="274">
        <v>6393</v>
      </c>
      <c r="F6" s="273">
        <v>5498</v>
      </c>
      <c r="G6" s="273">
        <v>5146</v>
      </c>
      <c r="H6" s="272">
        <v>6430</v>
      </c>
      <c r="I6" s="50">
        <f>H6-G6</f>
        <v>1284</v>
      </c>
      <c r="J6" s="64">
        <f>IF(AND(G6=0,H6&gt;0),"皆増　",IF(AND(G6&gt;0,H6=0),"皆減　",IF(AND(G6=0,H6=0),"",ROUND(I6/G6*100,1))))</f>
        <v>25</v>
      </c>
      <c r="K6" s="50">
        <f>H6-D6</f>
        <v>1512</v>
      </c>
      <c r="L6" s="75">
        <f>IF(AND($D6=0,H6&gt;0),"皆増　",IF(AND($D6&gt;0,H6=0),"皆減　",IF(AND($D6=0,H6=0),"",ROUND(K6/$D6*100,1))))</f>
        <v>30.7</v>
      </c>
    </row>
    <row r="7" spans="2:12" x14ac:dyDescent="0.15">
      <c r="B7" s="271"/>
      <c r="C7" s="277" t="s">
        <v>80</v>
      </c>
      <c r="D7" s="275"/>
      <c r="E7" s="274"/>
      <c r="F7" s="273">
        <v>0</v>
      </c>
      <c r="G7" s="273">
        <v>0</v>
      </c>
      <c r="H7" s="272">
        <v>0</v>
      </c>
      <c r="I7" s="50">
        <f t="shared" ref="I7:I37" si="0">H7-G7</f>
        <v>0</v>
      </c>
      <c r="J7" s="64" t="str">
        <f t="shared" ref="J7:J37" si="1">IF(AND(G7=0,H7&gt;0),"皆増　",IF(AND(G7&gt;0,H7=0),"皆減　",IF(AND(G7=0,H7=0),"",ROUND(I7/G7*100,1))))</f>
        <v/>
      </c>
      <c r="K7" s="50">
        <f t="shared" ref="K7:K37" si="2">H7-D7</f>
        <v>0</v>
      </c>
      <c r="L7" s="64" t="str">
        <f t="shared" ref="L7:L37" si="3">IF(AND($D7=0,H7&gt;0),"皆増　",IF(AND($D7&gt;0,H7=0),"皆減　",IF(AND($D7=0,H7=0),"",ROUND(K7/$D7*100,1))))</f>
        <v/>
      </c>
    </row>
    <row r="8" spans="2:12" x14ac:dyDescent="0.15">
      <c r="B8" s="271"/>
      <c r="C8" s="277" t="s">
        <v>56</v>
      </c>
      <c r="D8" s="275"/>
      <c r="E8" s="274"/>
      <c r="F8" s="273">
        <v>0</v>
      </c>
      <c r="G8" s="273">
        <v>0</v>
      </c>
      <c r="H8" s="272">
        <v>0</v>
      </c>
      <c r="I8" s="50">
        <f t="shared" si="0"/>
        <v>0</v>
      </c>
      <c r="J8" s="64" t="str">
        <f t="shared" si="1"/>
        <v/>
      </c>
      <c r="K8" s="50">
        <f t="shared" si="2"/>
        <v>0</v>
      </c>
      <c r="L8" s="64" t="str">
        <f t="shared" si="3"/>
        <v/>
      </c>
    </row>
    <row r="9" spans="2:12" x14ac:dyDescent="0.15">
      <c r="B9" s="278" t="s">
        <v>47</v>
      </c>
      <c r="C9" s="277" t="s">
        <v>55</v>
      </c>
      <c r="D9" s="275"/>
      <c r="E9" s="274"/>
      <c r="F9" s="273">
        <v>0</v>
      </c>
      <c r="G9" s="273">
        <v>0</v>
      </c>
      <c r="H9" s="272">
        <v>0</v>
      </c>
      <c r="I9" s="50">
        <f t="shared" si="0"/>
        <v>0</v>
      </c>
      <c r="J9" s="64" t="str">
        <f t="shared" si="1"/>
        <v/>
      </c>
      <c r="K9" s="50">
        <f t="shared" si="2"/>
        <v>0</v>
      </c>
      <c r="L9" s="64" t="str">
        <f t="shared" si="3"/>
        <v/>
      </c>
    </row>
    <row r="10" spans="2:12" x14ac:dyDescent="0.15">
      <c r="B10" s="271"/>
      <c r="C10" s="277" t="s">
        <v>54</v>
      </c>
      <c r="D10" s="275">
        <v>3208</v>
      </c>
      <c r="E10" s="274">
        <v>6137</v>
      </c>
      <c r="F10" s="273">
        <v>8513</v>
      </c>
      <c r="G10" s="273">
        <v>4843</v>
      </c>
      <c r="H10" s="272">
        <v>2372</v>
      </c>
      <c r="I10" s="50">
        <f t="shared" si="0"/>
        <v>-2471</v>
      </c>
      <c r="J10" s="64">
        <f t="shared" si="1"/>
        <v>-51</v>
      </c>
      <c r="K10" s="50">
        <f t="shared" si="2"/>
        <v>-836</v>
      </c>
      <c r="L10" s="64">
        <f t="shared" si="3"/>
        <v>-26.1</v>
      </c>
    </row>
    <row r="11" spans="2:12" x14ac:dyDescent="0.15">
      <c r="B11" s="271"/>
      <c r="C11" s="277" t="s">
        <v>48</v>
      </c>
      <c r="D11" s="275">
        <v>13510</v>
      </c>
      <c r="E11" s="274">
        <v>13116</v>
      </c>
      <c r="F11" s="273">
        <v>14053</v>
      </c>
      <c r="G11" s="273">
        <v>15599</v>
      </c>
      <c r="H11" s="272">
        <v>16253</v>
      </c>
      <c r="I11" s="50">
        <f t="shared" si="0"/>
        <v>654</v>
      </c>
      <c r="J11" s="64">
        <f t="shared" si="1"/>
        <v>4.2</v>
      </c>
      <c r="K11" s="50">
        <f t="shared" si="2"/>
        <v>2743</v>
      </c>
      <c r="L11" s="64">
        <f t="shared" si="3"/>
        <v>20.3</v>
      </c>
    </row>
    <row r="12" spans="2:12" x14ac:dyDescent="0.15">
      <c r="B12" s="278" t="s">
        <v>41</v>
      </c>
      <c r="C12" s="277" t="s">
        <v>46</v>
      </c>
      <c r="D12" s="275">
        <v>818</v>
      </c>
      <c r="E12" s="274">
        <v>980</v>
      </c>
      <c r="F12" s="273">
        <v>1045</v>
      </c>
      <c r="G12" s="273">
        <v>1168</v>
      </c>
      <c r="H12" s="272">
        <v>1248</v>
      </c>
      <c r="I12" s="50">
        <f t="shared" si="0"/>
        <v>80</v>
      </c>
      <c r="J12" s="64">
        <f t="shared" si="1"/>
        <v>6.8</v>
      </c>
      <c r="K12" s="50">
        <f t="shared" si="2"/>
        <v>430</v>
      </c>
      <c r="L12" s="64">
        <f t="shared" si="3"/>
        <v>52.6</v>
      </c>
    </row>
    <row r="13" spans="2:12" x14ac:dyDescent="0.15">
      <c r="B13" s="278"/>
      <c r="C13" s="277" t="s">
        <v>88</v>
      </c>
      <c r="D13" s="275">
        <v>15</v>
      </c>
      <c r="E13" s="274">
        <v>178</v>
      </c>
      <c r="F13" s="273">
        <v>200</v>
      </c>
      <c r="G13" s="273">
        <v>506</v>
      </c>
      <c r="H13" s="272">
        <v>364</v>
      </c>
      <c r="I13" s="50">
        <f t="shared" si="0"/>
        <v>-142</v>
      </c>
      <c r="J13" s="64">
        <f t="shared" si="1"/>
        <v>-28.1</v>
      </c>
      <c r="K13" s="50">
        <f t="shared" si="2"/>
        <v>349</v>
      </c>
      <c r="L13" s="64">
        <f t="shared" si="3"/>
        <v>2326.6999999999998</v>
      </c>
    </row>
    <row r="14" spans="2:12" x14ac:dyDescent="0.15">
      <c r="B14" s="278"/>
      <c r="C14" s="277" t="s">
        <v>231</v>
      </c>
      <c r="D14" s="275"/>
      <c r="E14" s="274"/>
      <c r="F14" s="273"/>
      <c r="G14" s="273"/>
      <c r="H14" s="272">
        <v>0</v>
      </c>
      <c r="I14" s="50">
        <f t="shared" ref="I14" si="4">H14-G14</f>
        <v>0</v>
      </c>
      <c r="J14" s="64" t="str">
        <f t="shared" ref="J14" si="5">IF(AND(G14=0,H14&gt;0),"皆増　",IF(AND(G14&gt;0,H14=0),"皆減　",IF(AND(G14=0,H14=0),"",ROUND(I14/G14*100,1))))</f>
        <v/>
      </c>
      <c r="K14" s="50">
        <f t="shared" ref="K14" si="6">H14-D14</f>
        <v>0</v>
      </c>
      <c r="L14" s="64" t="str">
        <f t="shared" ref="L14" si="7">IF(AND($D14=0,H14&gt;0),"皆増　",IF(AND($D14&gt;0,H14=0),"皆減　",IF(AND($D14=0,H14=0),"",ROUND(K14/$D14*100,1))))</f>
        <v/>
      </c>
    </row>
    <row r="15" spans="2:12" x14ac:dyDescent="0.15">
      <c r="B15" s="278"/>
      <c r="C15" s="277" t="s">
        <v>93</v>
      </c>
      <c r="D15" s="275"/>
      <c r="E15" s="274"/>
      <c r="F15" s="273"/>
      <c r="G15" s="273"/>
      <c r="H15" s="272">
        <v>12</v>
      </c>
      <c r="I15" s="50">
        <f t="shared" si="0"/>
        <v>12</v>
      </c>
      <c r="J15" s="64" t="str">
        <f t="shared" si="1"/>
        <v>皆増　</v>
      </c>
      <c r="K15" s="50">
        <f t="shared" si="2"/>
        <v>12</v>
      </c>
      <c r="L15" s="64" t="str">
        <f t="shared" si="3"/>
        <v>皆増　</v>
      </c>
    </row>
    <row r="16" spans="2:12" x14ac:dyDescent="0.15">
      <c r="B16" s="271"/>
      <c r="C16" s="277" t="s">
        <v>37</v>
      </c>
      <c r="D16" s="275"/>
      <c r="E16" s="274"/>
      <c r="F16" s="273">
        <v>0</v>
      </c>
      <c r="G16" s="273">
        <v>0</v>
      </c>
      <c r="H16" s="272">
        <v>0</v>
      </c>
      <c r="I16" s="50">
        <f t="shared" si="0"/>
        <v>0</v>
      </c>
      <c r="J16" s="64" t="str">
        <f t="shared" si="1"/>
        <v/>
      </c>
      <c r="K16" s="50">
        <f t="shared" si="2"/>
        <v>0</v>
      </c>
      <c r="L16" s="64" t="str">
        <f t="shared" si="3"/>
        <v/>
      </c>
    </row>
    <row r="17" spans="2:12" x14ac:dyDescent="0.15">
      <c r="B17" s="278" t="s">
        <v>39</v>
      </c>
      <c r="C17" s="277" t="s">
        <v>35</v>
      </c>
      <c r="D17" s="275"/>
      <c r="E17" s="274"/>
      <c r="F17" s="273">
        <v>0</v>
      </c>
      <c r="G17" s="273">
        <v>0</v>
      </c>
      <c r="H17" s="272">
        <v>0</v>
      </c>
      <c r="I17" s="50">
        <f>H17-G17</f>
        <v>0</v>
      </c>
      <c r="J17" s="64" t="str">
        <f t="shared" si="1"/>
        <v/>
      </c>
      <c r="K17" s="50">
        <f t="shared" si="2"/>
        <v>0</v>
      </c>
      <c r="L17" s="64" t="str">
        <f t="shared" si="3"/>
        <v/>
      </c>
    </row>
    <row r="18" spans="2:12" x14ac:dyDescent="0.15">
      <c r="B18" s="271"/>
      <c r="C18" s="277" t="s">
        <v>73</v>
      </c>
      <c r="D18" s="275"/>
      <c r="E18" s="274"/>
      <c r="F18" s="273">
        <v>0</v>
      </c>
      <c r="G18" s="273">
        <v>0</v>
      </c>
      <c r="H18" s="272">
        <v>0</v>
      </c>
      <c r="I18" s="50">
        <f>H18-G18</f>
        <v>0</v>
      </c>
      <c r="J18" s="64" t="str">
        <f t="shared" si="1"/>
        <v/>
      </c>
      <c r="K18" s="50">
        <f t="shared" si="2"/>
        <v>0</v>
      </c>
      <c r="L18" s="64" t="str">
        <f t="shared" si="3"/>
        <v/>
      </c>
    </row>
    <row r="19" spans="2:12" x14ac:dyDescent="0.15">
      <c r="B19" s="271"/>
      <c r="C19" s="287" t="s">
        <v>77</v>
      </c>
      <c r="D19" s="269"/>
      <c r="E19" s="268"/>
      <c r="F19" s="267">
        <v>0</v>
      </c>
      <c r="G19" s="267">
        <v>0</v>
      </c>
      <c r="H19" s="266">
        <v>0</v>
      </c>
      <c r="I19" s="56">
        <f t="shared" si="0"/>
        <v>0</v>
      </c>
      <c r="J19" s="55" t="str">
        <f t="shared" si="1"/>
        <v/>
      </c>
      <c r="K19" s="56">
        <f t="shared" si="2"/>
        <v>0</v>
      </c>
      <c r="L19" s="55" t="str">
        <f t="shared" si="3"/>
        <v/>
      </c>
    </row>
    <row r="20" spans="2:12" ht="14.25" thickBot="1" x14ac:dyDescent="0.2">
      <c r="B20" s="286"/>
      <c r="C20" s="285" t="s">
        <v>33</v>
      </c>
      <c r="D20" s="284">
        <f>SUM(D6:D19)</f>
        <v>22469</v>
      </c>
      <c r="E20" s="283">
        <f>SUM(E6:E19)</f>
        <v>26804</v>
      </c>
      <c r="F20" s="282">
        <v>29308</v>
      </c>
      <c r="G20" s="282">
        <v>27261</v>
      </c>
      <c r="H20" s="281">
        <v>26678</v>
      </c>
      <c r="I20" s="80">
        <f t="shared" si="0"/>
        <v>-583</v>
      </c>
      <c r="J20" s="115">
        <f t="shared" si="1"/>
        <v>-2.1</v>
      </c>
      <c r="K20" s="80">
        <f t="shared" si="2"/>
        <v>4209</v>
      </c>
      <c r="L20" s="115">
        <f t="shared" si="3"/>
        <v>18.7</v>
      </c>
    </row>
    <row r="21" spans="2:12" x14ac:dyDescent="0.15">
      <c r="B21" s="271"/>
      <c r="C21" s="277" t="s">
        <v>51</v>
      </c>
      <c r="D21" s="275">
        <v>1282</v>
      </c>
      <c r="E21" s="274">
        <v>1</v>
      </c>
      <c r="F21" s="273">
        <v>11</v>
      </c>
      <c r="G21" s="273">
        <v>0</v>
      </c>
      <c r="H21" s="272">
        <v>18</v>
      </c>
      <c r="I21" s="50">
        <f t="shared" si="0"/>
        <v>18</v>
      </c>
      <c r="J21" s="64" t="str">
        <f>IF(AND(G21=0,H21&gt;0),"皆増　",IF(AND(G21&gt;0,H21=0),"皆減　",IF(AND(G21=0,H21=H20),"",ROUND(I21/G21*100,1))))</f>
        <v>皆増　</v>
      </c>
      <c r="K21" s="50">
        <f t="shared" si="2"/>
        <v>-1264</v>
      </c>
      <c r="L21" s="64">
        <f t="shared" si="3"/>
        <v>-98.6</v>
      </c>
    </row>
    <row r="22" spans="2:12" x14ac:dyDescent="0.15">
      <c r="B22" s="271"/>
      <c r="C22" s="277" t="s">
        <v>50</v>
      </c>
      <c r="D22" s="275">
        <v>0</v>
      </c>
      <c r="E22" s="274"/>
      <c r="F22" s="273">
        <v>0</v>
      </c>
      <c r="G22" s="273">
        <v>0</v>
      </c>
      <c r="H22" s="272">
        <v>0</v>
      </c>
      <c r="I22" s="76">
        <f t="shared" si="0"/>
        <v>0</v>
      </c>
      <c r="J22" s="64" t="str">
        <f t="shared" si="1"/>
        <v/>
      </c>
      <c r="K22" s="76">
        <f t="shared" si="2"/>
        <v>0</v>
      </c>
      <c r="L22" s="64" t="str">
        <f t="shared" si="3"/>
        <v/>
      </c>
    </row>
    <row r="23" spans="2:12" x14ac:dyDescent="0.15">
      <c r="B23" s="271"/>
      <c r="C23" s="277" t="s">
        <v>76</v>
      </c>
      <c r="D23" s="275"/>
      <c r="E23" s="274"/>
      <c r="F23" s="273">
        <v>0</v>
      </c>
      <c r="G23" s="273">
        <v>0</v>
      </c>
      <c r="H23" s="280">
        <v>0</v>
      </c>
      <c r="I23" s="50">
        <f t="shared" si="0"/>
        <v>0</v>
      </c>
      <c r="J23" s="64" t="str">
        <f t="shared" si="1"/>
        <v/>
      </c>
      <c r="K23" s="50">
        <f t="shared" si="2"/>
        <v>0</v>
      </c>
      <c r="L23" s="64" t="str">
        <f t="shared" si="3"/>
        <v/>
      </c>
    </row>
    <row r="24" spans="2:12" x14ac:dyDescent="0.15">
      <c r="B24" s="271"/>
      <c r="C24" s="277" t="s">
        <v>48</v>
      </c>
      <c r="D24" s="275">
        <v>1139</v>
      </c>
      <c r="E24" s="274">
        <v>1312</v>
      </c>
      <c r="F24" s="273">
        <v>1095</v>
      </c>
      <c r="G24" s="273">
        <v>1152</v>
      </c>
      <c r="H24" s="272">
        <v>517</v>
      </c>
      <c r="I24" s="50">
        <f t="shared" si="0"/>
        <v>-635</v>
      </c>
      <c r="J24" s="64">
        <f t="shared" si="1"/>
        <v>-55.1</v>
      </c>
      <c r="K24" s="50">
        <f t="shared" si="2"/>
        <v>-622</v>
      </c>
      <c r="L24" s="64">
        <f t="shared" si="3"/>
        <v>-54.6</v>
      </c>
    </row>
    <row r="25" spans="2:12" x14ac:dyDescent="0.15">
      <c r="B25" s="278" t="s">
        <v>47</v>
      </c>
      <c r="C25" s="277" t="s">
        <v>46</v>
      </c>
      <c r="D25" s="275">
        <v>89</v>
      </c>
      <c r="E25" s="274">
        <v>177</v>
      </c>
      <c r="F25" s="279">
        <v>235</v>
      </c>
      <c r="G25" s="279">
        <v>123</v>
      </c>
      <c r="H25" s="272">
        <v>239</v>
      </c>
      <c r="I25" s="76">
        <f t="shared" si="0"/>
        <v>116</v>
      </c>
      <c r="J25" s="64">
        <f t="shared" si="1"/>
        <v>94.3</v>
      </c>
      <c r="K25" s="76">
        <f t="shared" si="2"/>
        <v>150</v>
      </c>
      <c r="L25" s="64">
        <f t="shared" si="3"/>
        <v>168.5</v>
      </c>
    </row>
    <row r="26" spans="2:12" x14ac:dyDescent="0.15">
      <c r="B26" s="271"/>
      <c r="C26" s="277" t="s">
        <v>45</v>
      </c>
      <c r="D26" s="275">
        <v>456</v>
      </c>
      <c r="E26" s="274">
        <v>205</v>
      </c>
      <c r="F26" s="273">
        <v>203</v>
      </c>
      <c r="G26" s="273">
        <v>118</v>
      </c>
      <c r="H26" s="272">
        <v>0</v>
      </c>
      <c r="I26" s="50">
        <f t="shared" si="0"/>
        <v>-118</v>
      </c>
      <c r="J26" s="64" t="str">
        <f t="shared" si="1"/>
        <v>皆減　</v>
      </c>
      <c r="K26" s="50">
        <f t="shared" si="2"/>
        <v>-456</v>
      </c>
      <c r="L26" s="64" t="str">
        <f t="shared" si="3"/>
        <v>皆減　</v>
      </c>
    </row>
    <row r="27" spans="2:12" x14ac:dyDescent="0.15">
      <c r="B27" s="278" t="s">
        <v>44</v>
      </c>
      <c r="C27" s="277" t="s">
        <v>43</v>
      </c>
      <c r="D27" s="275">
        <v>51</v>
      </c>
      <c r="E27" s="274">
        <v>61</v>
      </c>
      <c r="F27" s="273">
        <v>33</v>
      </c>
      <c r="G27" s="273">
        <v>27</v>
      </c>
      <c r="H27" s="272">
        <v>129</v>
      </c>
      <c r="I27" s="76">
        <f t="shared" si="0"/>
        <v>102</v>
      </c>
      <c r="J27" s="64">
        <f t="shared" si="1"/>
        <v>377.8</v>
      </c>
      <c r="K27" s="76">
        <f t="shared" si="2"/>
        <v>78</v>
      </c>
      <c r="L27" s="64">
        <f t="shared" si="3"/>
        <v>152.9</v>
      </c>
    </row>
    <row r="28" spans="2:12" x14ac:dyDescent="0.15">
      <c r="B28" s="271"/>
      <c r="C28" s="277" t="s">
        <v>42</v>
      </c>
      <c r="D28" s="275">
        <v>0</v>
      </c>
      <c r="E28" s="274"/>
      <c r="F28" s="273">
        <v>0</v>
      </c>
      <c r="G28" s="273">
        <v>0</v>
      </c>
      <c r="H28" s="272">
        <v>0</v>
      </c>
      <c r="I28" s="50">
        <f t="shared" si="0"/>
        <v>0</v>
      </c>
      <c r="J28" s="64" t="str">
        <f t="shared" si="1"/>
        <v/>
      </c>
      <c r="K28" s="50">
        <f t="shared" si="2"/>
        <v>0</v>
      </c>
      <c r="L28" s="64" t="str">
        <f t="shared" si="3"/>
        <v/>
      </c>
    </row>
    <row r="29" spans="2:12" ht="13.5" customHeight="1" x14ac:dyDescent="0.15">
      <c r="B29" s="278" t="s">
        <v>41</v>
      </c>
      <c r="C29" s="277" t="s">
        <v>93</v>
      </c>
      <c r="D29" s="275">
        <v>153</v>
      </c>
      <c r="E29" s="274">
        <v>133</v>
      </c>
      <c r="F29" s="273">
        <v>133</v>
      </c>
      <c r="G29" s="273">
        <v>123</v>
      </c>
      <c r="H29" s="272">
        <v>110</v>
      </c>
      <c r="I29" s="50">
        <f t="shared" si="0"/>
        <v>-13</v>
      </c>
      <c r="J29" s="64">
        <f t="shared" si="1"/>
        <v>-10.6</v>
      </c>
      <c r="K29" s="50">
        <f t="shared" si="2"/>
        <v>-43</v>
      </c>
      <c r="L29" s="64">
        <f t="shared" si="3"/>
        <v>-28.1</v>
      </c>
    </row>
    <row r="30" spans="2:12" ht="13.5" customHeight="1" x14ac:dyDescent="0.15">
      <c r="B30" s="271"/>
      <c r="C30" s="277" t="s">
        <v>74</v>
      </c>
      <c r="D30" s="275">
        <v>42</v>
      </c>
      <c r="E30" s="274">
        <v>34</v>
      </c>
      <c r="F30" s="273">
        <v>50</v>
      </c>
      <c r="G30" s="273">
        <v>60</v>
      </c>
      <c r="H30" s="272">
        <v>70</v>
      </c>
      <c r="I30" s="76">
        <f t="shared" si="0"/>
        <v>10</v>
      </c>
      <c r="J30" s="64">
        <f t="shared" si="1"/>
        <v>16.7</v>
      </c>
      <c r="K30" s="76">
        <f t="shared" si="2"/>
        <v>28</v>
      </c>
      <c r="L30" s="64">
        <f t="shared" si="3"/>
        <v>66.7</v>
      </c>
    </row>
    <row r="31" spans="2:12" x14ac:dyDescent="0.15">
      <c r="B31" s="278" t="s">
        <v>39</v>
      </c>
      <c r="C31" s="277" t="s">
        <v>38</v>
      </c>
      <c r="D31" s="275">
        <v>36</v>
      </c>
      <c r="E31" s="274">
        <v>31</v>
      </c>
      <c r="F31" s="273">
        <v>27</v>
      </c>
      <c r="G31" s="273">
        <v>8</v>
      </c>
      <c r="H31" s="272">
        <v>8</v>
      </c>
      <c r="I31" s="50">
        <f t="shared" si="0"/>
        <v>0</v>
      </c>
      <c r="J31" s="64">
        <f t="shared" si="1"/>
        <v>0</v>
      </c>
      <c r="K31" s="50">
        <f t="shared" si="2"/>
        <v>-28</v>
      </c>
      <c r="L31" s="64">
        <f t="shared" si="3"/>
        <v>-77.8</v>
      </c>
    </row>
    <row r="32" spans="2:12" x14ac:dyDescent="0.15">
      <c r="B32" s="271"/>
      <c r="C32" s="277" t="s">
        <v>37</v>
      </c>
      <c r="D32" s="275"/>
      <c r="E32" s="274"/>
      <c r="F32" s="273">
        <v>0</v>
      </c>
      <c r="G32" s="273">
        <v>0</v>
      </c>
      <c r="H32" s="272">
        <v>0</v>
      </c>
      <c r="I32" s="50">
        <f t="shared" si="0"/>
        <v>0</v>
      </c>
      <c r="J32" s="64" t="str">
        <f t="shared" si="1"/>
        <v/>
      </c>
      <c r="K32" s="50">
        <f t="shared" si="2"/>
        <v>0</v>
      </c>
      <c r="L32" s="64" t="str">
        <f t="shared" si="3"/>
        <v/>
      </c>
    </row>
    <row r="33" spans="2:12" x14ac:dyDescent="0.15">
      <c r="B33" s="271"/>
      <c r="C33" s="277" t="s">
        <v>36</v>
      </c>
      <c r="D33" s="275"/>
      <c r="E33" s="274"/>
      <c r="F33" s="273">
        <v>0</v>
      </c>
      <c r="G33" s="273">
        <v>0</v>
      </c>
      <c r="H33" s="272">
        <v>0</v>
      </c>
      <c r="I33" s="50">
        <f t="shared" si="0"/>
        <v>0</v>
      </c>
      <c r="J33" s="64" t="str">
        <f t="shared" si="1"/>
        <v/>
      </c>
      <c r="K33" s="50">
        <f t="shared" si="2"/>
        <v>0</v>
      </c>
      <c r="L33" s="64" t="str">
        <f t="shared" si="3"/>
        <v/>
      </c>
    </row>
    <row r="34" spans="2:12" x14ac:dyDescent="0.15">
      <c r="B34" s="271"/>
      <c r="C34" s="276" t="s">
        <v>35</v>
      </c>
      <c r="D34" s="275"/>
      <c r="E34" s="274"/>
      <c r="F34" s="273">
        <v>0</v>
      </c>
      <c r="G34" s="273">
        <v>0</v>
      </c>
      <c r="H34" s="272">
        <v>0</v>
      </c>
      <c r="I34" s="50">
        <f t="shared" si="0"/>
        <v>0</v>
      </c>
      <c r="J34" s="64" t="str">
        <f t="shared" si="1"/>
        <v/>
      </c>
      <c r="K34" s="50">
        <f t="shared" si="2"/>
        <v>0</v>
      </c>
      <c r="L34" s="64" t="str">
        <f t="shared" si="3"/>
        <v/>
      </c>
    </row>
    <row r="35" spans="2:12" x14ac:dyDescent="0.15">
      <c r="B35" s="271"/>
      <c r="C35" s="270" t="s">
        <v>73</v>
      </c>
      <c r="D35" s="269"/>
      <c r="E35" s="268"/>
      <c r="F35" s="267">
        <v>0</v>
      </c>
      <c r="G35" s="267">
        <v>0</v>
      </c>
      <c r="H35" s="266">
        <v>0</v>
      </c>
      <c r="I35" s="56">
        <f t="shared" si="0"/>
        <v>0</v>
      </c>
      <c r="J35" s="55" t="str">
        <f t="shared" si="1"/>
        <v/>
      </c>
      <c r="K35" s="56">
        <f t="shared" si="2"/>
        <v>0</v>
      </c>
      <c r="L35" s="55" t="str">
        <f t="shared" si="3"/>
        <v/>
      </c>
    </row>
    <row r="36" spans="2:12" x14ac:dyDescent="0.15">
      <c r="B36" s="265"/>
      <c r="C36" s="264" t="s">
        <v>33</v>
      </c>
      <c r="D36" s="263">
        <f>SUM(D21:D35)</f>
        <v>3248</v>
      </c>
      <c r="E36" s="262">
        <f>SUM(E21:E35)</f>
        <v>1954</v>
      </c>
      <c r="F36" s="261">
        <f>SUM(F21:F35)</f>
        <v>1787</v>
      </c>
      <c r="G36" s="261">
        <v>1610</v>
      </c>
      <c r="H36" s="260">
        <v>1091</v>
      </c>
      <c r="I36" s="50">
        <f t="shared" si="0"/>
        <v>-519</v>
      </c>
      <c r="J36" s="49">
        <f t="shared" si="1"/>
        <v>-32.200000000000003</v>
      </c>
      <c r="K36" s="50">
        <f t="shared" si="2"/>
        <v>-2157</v>
      </c>
      <c r="L36" s="49">
        <f t="shared" si="3"/>
        <v>-66.400000000000006</v>
      </c>
    </row>
    <row r="37" spans="2:12" ht="14.25" thickBot="1" x14ac:dyDescent="0.2">
      <c r="B37" s="881" t="s">
        <v>32</v>
      </c>
      <c r="C37" s="882"/>
      <c r="D37" s="259">
        <f>SUM(D36,D20)</f>
        <v>25717</v>
      </c>
      <c r="E37" s="258">
        <f>SUM(E36,E20)</f>
        <v>28758</v>
      </c>
      <c r="F37" s="257">
        <v>31095</v>
      </c>
      <c r="G37" s="257">
        <v>28871</v>
      </c>
      <c r="H37" s="256">
        <v>27769</v>
      </c>
      <c r="I37" s="80">
        <f t="shared" si="0"/>
        <v>-1102</v>
      </c>
      <c r="J37" s="115">
        <f t="shared" si="1"/>
        <v>-3.8</v>
      </c>
      <c r="K37" s="80">
        <f t="shared" si="2"/>
        <v>2052</v>
      </c>
      <c r="L37" s="115">
        <f t="shared" si="3"/>
        <v>8</v>
      </c>
    </row>
    <row r="38" spans="2:12" x14ac:dyDescent="0.15">
      <c r="B38" s="255" t="s">
        <v>71</v>
      </c>
      <c r="C38" s="110" t="s">
        <v>92</v>
      </c>
      <c r="I38" s="110"/>
      <c r="J38" s="110"/>
      <c r="K38" s="110"/>
      <c r="L38" s="110"/>
    </row>
    <row r="39" spans="2:12" x14ac:dyDescent="0.15">
      <c r="B39" s="254"/>
      <c r="C39" s="110" t="s">
        <v>91</v>
      </c>
      <c r="I39" s="110"/>
      <c r="J39" s="110"/>
      <c r="K39" s="110"/>
      <c r="L39" s="110"/>
    </row>
    <row r="40" spans="2:12" x14ac:dyDescent="0.15">
      <c r="C40" s="254"/>
    </row>
  </sheetData>
  <mergeCells count="3">
    <mergeCell ref="I3:J4"/>
    <mergeCell ref="K3:L4"/>
    <mergeCell ref="B37:C37"/>
  </mergeCells>
  <phoneticPr fontId="3"/>
  <printOptions horizontalCentered="1"/>
  <pageMargins left="0.78740157480314965" right="0.19685039370078741" top="0.78740157480314965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showGridLines="0" showZeros="0" zoomScaleNormal="100" workbookViewId="0">
      <pane xSplit="3" ySplit="5" topLeftCell="D18" activePane="bottomRight" state="frozen"/>
      <selection activeCell="J16" sqref="J16"/>
      <selection pane="topRight" activeCell="J16" sqref="J16"/>
      <selection pane="bottomLeft" activeCell="J16" sqref="J16"/>
      <selection pane="bottomRight" activeCell="G37" sqref="G37"/>
    </sheetView>
  </sheetViews>
  <sheetFormatPr defaultColWidth="7.19921875" defaultRowHeight="13.5" x14ac:dyDescent="0.15"/>
  <cols>
    <col min="1" max="1" width="1.19921875" style="306" customWidth="1"/>
    <col min="2" max="2" width="2.8984375" style="306" customWidth="1"/>
    <col min="3" max="3" width="13" style="306" customWidth="1"/>
    <col min="4" max="8" width="7.19921875" style="306" customWidth="1"/>
    <col min="9" max="12" width="8.59765625" style="32" customWidth="1"/>
    <col min="13" max="13" width="2.296875" style="306" customWidth="1"/>
    <col min="14" max="16384" width="7.19921875" style="306"/>
  </cols>
  <sheetData>
    <row r="1" spans="2:14" ht="12.95" customHeight="1" x14ac:dyDescent="0.15">
      <c r="B1" s="347" t="s">
        <v>98</v>
      </c>
      <c r="C1" s="307"/>
      <c r="D1" s="307"/>
      <c r="E1" s="307"/>
      <c r="F1" s="307"/>
      <c r="G1" s="307"/>
      <c r="H1" s="307"/>
      <c r="I1" s="110"/>
      <c r="J1" s="110"/>
      <c r="K1" s="110"/>
      <c r="L1" s="110"/>
      <c r="M1" s="307"/>
    </row>
    <row r="2" spans="2:14" ht="12.95" customHeight="1" thickBot="1" x14ac:dyDescent="0.2">
      <c r="B2" s="346"/>
      <c r="C2" s="346"/>
      <c r="D2" s="346"/>
      <c r="E2" s="346"/>
      <c r="F2" s="346"/>
      <c r="G2" s="345"/>
      <c r="H2" s="345"/>
      <c r="I2" s="109"/>
      <c r="J2" s="108"/>
      <c r="K2" s="108" t="s">
        <v>84</v>
      </c>
      <c r="M2" s="307"/>
    </row>
    <row r="3" spans="2:14" ht="12.95" customHeight="1" x14ac:dyDescent="0.15">
      <c r="B3" s="337"/>
      <c r="C3" s="344" t="s">
        <v>97</v>
      </c>
      <c r="D3" s="343"/>
      <c r="E3" s="343"/>
      <c r="F3" s="343"/>
      <c r="G3" s="343"/>
      <c r="H3" s="342"/>
      <c r="I3" s="865" t="s">
        <v>66</v>
      </c>
      <c r="J3" s="875"/>
      <c r="K3" s="865" t="s">
        <v>216</v>
      </c>
      <c r="L3" s="866"/>
      <c r="M3" s="310"/>
      <c r="N3" s="309"/>
    </row>
    <row r="4" spans="2:14" ht="21.75" customHeight="1" x14ac:dyDescent="0.15">
      <c r="B4" s="310"/>
      <c r="C4" s="341"/>
      <c r="D4" s="340" t="s">
        <v>221</v>
      </c>
      <c r="E4" s="340" t="s">
        <v>222</v>
      </c>
      <c r="F4" s="340" t="s">
        <v>223</v>
      </c>
      <c r="G4" s="340" t="s">
        <v>224</v>
      </c>
      <c r="H4" s="340" t="s">
        <v>230</v>
      </c>
      <c r="I4" s="867"/>
      <c r="J4" s="876"/>
      <c r="K4" s="867"/>
      <c r="L4" s="868"/>
      <c r="M4" s="310"/>
      <c r="N4" s="309"/>
    </row>
    <row r="5" spans="2:14" ht="23.25" thickBot="1" x14ac:dyDescent="0.2">
      <c r="B5" s="883" t="s">
        <v>96</v>
      </c>
      <c r="C5" s="884"/>
      <c r="D5" s="164" t="s">
        <v>262</v>
      </c>
      <c r="E5" s="239"/>
      <c r="F5" s="162"/>
      <c r="G5" s="162" t="s">
        <v>218</v>
      </c>
      <c r="H5" s="339" t="s">
        <v>219</v>
      </c>
      <c r="I5" s="97" t="s">
        <v>82</v>
      </c>
      <c r="J5" s="338" t="s">
        <v>60</v>
      </c>
      <c r="K5" s="289" t="s">
        <v>81</v>
      </c>
      <c r="L5" s="238" t="s">
        <v>58</v>
      </c>
      <c r="M5" s="310"/>
      <c r="N5" s="309"/>
    </row>
    <row r="6" spans="2:14" ht="13.5" customHeight="1" x14ac:dyDescent="0.15">
      <c r="B6" s="337"/>
      <c r="C6" s="336" t="s">
        <v>57</v>
      </c>
      <c r="D6" s="275">
        <v>104357</v>
      </c>
      <c r="E6" s="275">
        <v>118381</v>
      </c>
      <c r="F6" s="275">
        <v>115547</v>
      </c>
      <c r="G6" s="275">
        <v>112488</v>
      </c>
      <c r="H6" s="335">
        <v>110472</v>
      </c>
      <c r="I6" s="50">
        <f>H6-G6</f>
        <v>-2016</v>
      </c>
      <c r="J6" s="64">
        <f>IF(AND(G6=0,H6&gt;0),"皆増　",IF(AND(G6&gt;0,H6=0),"皆減　",IF(AND(G6=0,H6=0),"",ROUND(I6/G6*100,1))))</f>
        <v>-1.8</v>
      </c>
      <c r="K6" s="50">
        <f>H6-D6</f>
        <v>6115</v>
      </c>
      <c r="L6" s="75">
        <f>IF(AND($D6=0,H6&gt;0),"皆増　",IF(AND($D6&gt;0,H6=0),"皆減　",IF(AND($D6=0,H6=0),"",ROUND(K6/$D6*100,1))))</f>
        <v>5.9</v>
      </c>
      <c r="M6" s="310"/>
      <c r="N6" s="309"/>
    </row>
    <row r="7" spans="2:14" ht="12.95" customHeight="1" x14ac:dyDescent="0.15">
      <c r="B7" s="310"/>
      <c r="C7" s="325" t="s">
        <v>80</v>
      </c>
      <c r="D7" s="275"/>
      <c r="E7" s="275"/>
      <c r="F7" s="275">
        <v>0</v>
      </c>
      <c r="G7" s="275">
        <v>0</v>
      </c>
      <c r="H7" s="334">
        <v>0</v>
      </c>
      <c r="I7" s="52">
        <f t="shared" ref="I7:I37" si="0">H7-G7</f>
        <v>0</v>
      </c>
      <c r="J7" s="65" t="str">
        <f t="shared" ref="J7:J37" si="1">IF(AND(G7=0,H7&gt;0),"皆増　",IF(AND(G7&gt;0,H7=0),"皆減　",IF(AND(G7=0,H7=0),"",ROUND(I7/G7*100,1))))</f>
        <v/>
      </c>
      <c r="K7" s="50">
        <f t="shared" ref="K7:K37" si="2">H7-D7</f>
        <v>0</v>
      </c>
      <c r="L7" s="64" t="str">
        <f t="shared" ref="L7:L37" si="3">IF(AND($D7=0,H7&gt;0),"皆増　",IF(AND($D7&gt;0,H7=0),"皆減　",IF(AND($D7=0,H7=0),"",ROUND(K7/$D7*100,1))))</f>
        <v/>
      </c>
      <c r="M7" s="310"/>
      <c r="N7" s="309"/>
    </row>
    <row r="8" spans="2:14" ht="12.95" customHeight="1" x14ac:dyDescent="0.15">
      <c r="B8" s="310"/>
      <c r="C8" s="325" t="s">
        <v>95</v>
      </c>
      <c r="D8" s="275">
        <v>259</v>
      </c>
      <c r="E8" s="275">
        <v>241</v>
      </c>
      <c r="F8" s="275">
        <v>223</v>
      </c>
      <c r="G8" s="275">
        <v>205</v>
      </c>
      <c r="H8" s="334">
        <v>187</v>
      </c>
      <c r="I8" s="52">
        <f t="shared" si="0"/>
        <v>-18</v>
      </c>
      <c r="J8" s="65">
        <f t="shared" si="1"/>
        <v>-8.8000000000000007</v>
      </c>
      <c r="K8" s="50">
        <f t="shared" si="2"/>
        <v>-72</v>
      </c>
      <c r="L8" s="64">
        <f t="shared" si="3"/>
        <v>-27.8</v>
      </c>
      <c r="M8" s="310"/>
      <c r="N8" s="309"/>
    </row>
    <row r="9" spans="2:14" ht="12.95" customHeight="1" x14ac:dyDescent="0.15">
      <c r="B9" s="326" t="s">
        <v>47</v>
      </c>
      <c r="C9" s="325" t="s">
        <v>55</v>
      </c>
      <c r="D9" s="275"/>
      <c r="E9" s="275"/>
      <c r="F9" s="275">
        <v>0</v>
      </c>
      <c r="G9" s="275">
        <v>0</v>
      </c>
      <c r="H9" s="334">
        <v>0</v>
      </c>
      <c r="I9" s="52">
        <f t="shared" si="0"/>
        <v>0</v>
      </c>
      <c r="J9" s="65" t="str">
        <f t="shared" si="1"/>
        <v/>
      </c>
      <c r="K9" s="50">
        <f t="shared" si="2"/>
        <v>0</v>
      </c>
      <c r="L9" s="64" t="str">
        <f t="shared" si="3"/>
        <v/>
      </c>
      <c r="M9" s="310"/>
      <c r="N9" s="309"/>
    </row>
    <row r="10" spans="2:14" ht="12.95" customHeight="1" x14ac:dyDescent="0.15">
      <c r="B10" s="310"/>
      <c r="C10" s="325" t="s">
        <v>54</v>
      </c>
      <c r="D10" s="322">
        <v>34652</v>
      </c>
      <c r="E10" s="322">
        <v>37156</v>
      </c>
      <c r="F10" s="322">
        <v>41948</v>
      </c>
      <c r="G10" s="322">
        <v>43161</v>
      </c>
      <c r="H10" s="321">
        <v>41592</v>
      </c>
      <c r="I10" s="52">
        <f t="shared" si="0"/>
        <v>-1569</v>
      </c>
      <c r="J10" s="65">
        <f t="shared" si="1"/>
        <v>-3.6</v>
      </c>
      <c r="K10" s="50">
        <f t="shared" si="2"/>
        <v>6940</v>
      </c>
      <c r="L10" s="64">
        <f t="shared" si="3"/>
        <v>20</v>
      </c>
      <c r="M10" s="310"/>
      <c r="N10" s="309"/>
    </row>
    <row r="11" spans="2:14" ht="12.95" customHeight="1" x14ac:dyDescent="0.15">
      <c r="B11" s="310"/>
      <c r="C11" s="325" t="s">
        <v>48</v>
      </c>
      <c r="D11" s="322">
        <v>306733</v>
      </c>
      <c r="E11" s="322">
        <v>301108</v>
      </c>
      <c r="F11" s="322">
        <v>296058</v>
      </c>
      <c r="G11" s="322">
        <v>297140</v>
      </c>
      <c r="H11" s="321">
        <v>302604</v>
      </c>
      <c r="I11" s="52">
        <f t="shared" si="0"/>
        <v>5464</v>
      </c>
      <c r="J11" s="65">
        <f t="shared" si="1"/>
        <v>1.8</v>
      </c>
      <c r="K11" s="50">
        <f t="shared" si="2"/>
        <v>-4129</v>
      </c>
      <c r="L11" s="64">
        <f t="shared" si="3"/>
        <v>-1.3</v>
      </c>
      <c r="M11" s="310"/>
      <c r="N11" s="309"/>
    </row>
    <row r="12" spans="2:14" ht="12.95" customHeight="1" x14ac:dyDescent="0.15">
      <c r="B12" s="326" t="s">
        <v>41</v>
      </c>
      <c r="C12" s="325" t="s">
        <v>46</v>
      </c>
      <c r="D12" s="322">
        <v>20420</v>
      </c>
      <c r="E12" s="322">
        <v>25980</v>
      </c>
      <c r="F12" s="322">
        <v>25473</v>
      </c>
      <c r="G12" s="322">
        <v>28002</v>
      </c>
      <c r="H12" s="321">
        <v>28860</v>
      </c>
      <c r="I12" s="52">
        <f t="shared" si="0"/>
        <v>858</v>
      </c>
      <c r="J12" s="65">
        <f t="shared" si="1"/>
        <v>3.1</v>
      </c>
      <c r="K12" s="50">
        <f t="shared" si="2"/>
        <v>8440</v>
      </c>
      <c r="L12" s="64">
        <f t="shared" si="3"/>
        <v>41.3</v>
      </c>
      <c r="M12" s="310"/>
      <c r="N12" s="309"/>
    </row>
    <row r="13" spans="2:14" ht="12.95" customHeight="1" x14ac:dyDescent="0.15">
      <c r="B13" s="326"/>
      <c r="C13" s="325" t="s">
        <v>88</v>
      </c>
      <c r="D13" s="322">
        <v>6500</v>
      </c>
      <c r="E13" s="322">
        <v>15946</v>
      </c>
      <c r="F13" s="322">
        <v>15232</v>
      </c>
      <c r="G13" s="322">
        <v>15564</v>
      </c>
      <c r="H13" s="321">
        <v>19103</v>
      </c>
      <c r="I13" s="52">
        <f t="shared" si="0"/>
        <v>3539</v>
      </c>
      <c r="J13" s="65">
        <f t="shared" si="1"/>
        <v>22.7</v>
      </c>
      <c r="K13" s="50">
        <f t="shared" si="2"/>
        <v>12603</v>
      </c>
      <c r="L13" s="64">
        <f t="shared" si="3"/>
        <v>193.9</v>
      </c>
      <c r="M13" s="310"/>
      <c r="N13" s="309"/>
    </row>
    <row r="14" spans="2:14" ht="12.95" customHeight="1" x14ac:dyDescent="0.15">
      <c r="B14" s="326"/>
      <c r="C14" s="325" t="s">
        <v>229</v>
      </c>
      <c r="D14" s="322"/>
      <c r="E14" s="322"/>
      <c r="F14" s="322"/>
      <c r="G14" s="322"/>
      <c r="H14" s="321">
        <v>354</v>
      </c>
      <c r="I14" s="52">
        <f t="shared" ref="I14" si="4">H14-G14</f>
        <v>354</v>
      </c>
      <c r="J14" s="65" t="str">
        <f t="shared" ref="J14" si="5">IF(AND(G14=0,H14&gt;0),"皆増　",IF(AND(G14&gt;0,H14=0),"皆減　",IF(AND(G14=0,H14=0),"",ROUND(I14/G14*100,1))))</f>
        <v>皆増　</v>
      </c>
      <c r="K14" s="50">
        <f t="shared" ref="K14" si="6">H14-D14</f>
        <v>354</v>
      </c>
      <c r="L14" s="64" t="str">
        <f t="shared" ref="L14" si="7">IF(AND($D14=0,H14&gt;0),"皆増　",IF(AND($D14&gt;0,H14=0),"皆減　",IF(AND($D14=0,H14=0),"",ROUND(K14/$D14*100,1))))</f>
        <v>皆増　</v>
      </c>
      <c r="M14" s="310"/>
      <c r="N14" s="309"/>
    </row>
    <row r="15" spans="2:14" ht="12.95" customHeight="1" x14ac:dyDescent="0.15">
      <c r="B15" s="326"/>
      <c r="C15" s="325" t="s">
        <v>93</v>
      </c>
      <c r="D15" s="322"/>
      <c r="E15" s="322">
        <v>99</v>
      </c>
      <c r="F15" s="322">
        <v>95</v>
      </c>
      <c r="G15" s="322">
        <v>90</v>
      </c>
      <c r="H15" s="321">
        <v>475</v>
      </c>
      <c r="I15" s="52">
        <f t="shared" si="0"/>
        <v>385</v>
      </c>
      <c r="J15" s="65">
        <f t="shared" si="1"/>
        <v>427.8</v>
      </c>
      <c r="K15" s="50">
        <f t="shared" si="2"/>
        <v>475</v>
      </c>
      <c r="L15" s="64" t="str">
        <f t="shared" si="3"/>
        <v>皆増　</v>
      </c>
      <c r="M15" s="310"/>
      <c r="N15" s="309"/>
    </row>
    <row r="16" spans="2:14" ht="12.95" customHeight="1" x14ac:dyDescent="0.15">
      <c r="B16" s="310"/>
      <c r="C16" s="325" t="s">
        <v>37</v>
      </c>
      <c r="D16" s="322"/>
      <c r="E16" s="322"/>
      <c r="F16" s="322">
        <v>0</v>
      </c>
      <c r="G16" s="322">
        <v>0</v>
      </c>
      <c r="H16" s="321">
        <v>0</v>
      </c>
      <c r="I16" s="52">
        <f t="shared" si="0"/>
        <v>0</v>
      </c>
      <c r="J16" s="65" t="str">
        <f t="shared" si="1"/>
        <v/>
      </c>
      <c r="K16" s="50">
        <f t="shared" si="2"/>
        <v>0</v>
      </c>
      <c r="L16" s="64" t="str">
        <f t="shared" si="3"/>
        <v/>
      </c>
      <c r="M16" s="310"/>
      <c r="N16" s="309"/>
    </row>
    <row r="17" spans="2:14" ht="12.95" customHeight="1" x14ac:dyDescent="0.15">
      <c r="B17" s="326" t="s">
        <v>39</v>
      </c>
      <c r="C17" s="325" t="s">
        <v>35</v>
      </c>
      <c r="D17" s="322">
        <v>150</v>
      </c>
      <c r="E17" s="322">
        <v>118</v>
      </c>
      <c r="F17" s="322">
        <v>85</v>
      </c>
      <c r="G17" s="322">
        <v>52</v>
      </c>
      <c r="H17" s="333">
        <v>18</v>
      </c>
      <c r="I17" s="52">
        <f t="shared" si="0"/>
        <v>-34</v>
      </c>
      <c r="J17" s="65">
        <f t="shared" si="1"/>
        <v>-65.400000000000006</v>
      </c>
      <c r="K17" s="50">
        <f t="shared" si="2"/>
        <v>-132</v>
      </c>
      <c r="L17" s="64">
        <f t="shared" si="3"/>
        <v>-88</v>
      </c>
      <c r="M17" s="310"/>
      <c r="N17" s="309"/>
    </row>
    <row r="18" spans="2:14" ht="12.95" customHeight="1" x14ac:dyDescent="0.15">
      <c r="B18" s="310"/>
      <c r="C18" s="325" t="s">
        <v>73</v>
      </c>
      <c r="D18" s="322">
        <v>62</v>
      </c>
      <c r="E18" s="322">
        <v>42</v>
      </c>
      <c r="F18" s="322">
        <v>21</v>
      </c>
      <c r="G18" s="322"/>
      <c r="H18" s="321">
        <v>0</v>
      </c>
      <c r="I18" s="52">
        <f t="shared" si="0"/>
        <v>0</v>
      </c>
      <c r="J18" s="65" t="str">
        <f t="shared" si="1"/>
        <v/>
      </c>
      <c r="K18" s="50">
        <f t="shared" si="2"/>
        <v>-62</v>
      </c>
      <c r="L18" s="64" t="str">
        <f t="shared" si="3"/>
        <v>皆減　</v>
      </c>
      <c r="M18" s="310"/>
      <c r="N18" s="309"/>
    </row>
    <row r="19" spans="2:14" ht="12.95" customHeight="1" x14ac:dyDescent="0.15">
      <c r="B19" s="310"/>
      <c r="C19" s="332" t="s">
        <v>77</v>
      </c>
      <c r="D19" s="316"/>
      <c r="E19" s="316"/>
      <c r="F19" s="316"/>
      <c r="G19" s="316"/>
      <c r="H19" s="319"/>
      <c r="I19" s="58">
        <f t="shared" si="0"/>
        <v>0</v>
      </c>
      <c r="J19" s="57" t="str">
        <f t="shared" si="1"/>
        <v/>
      </c>
      <c r="K19" s="56">
        <f t="shared" si="2"/>
        <v>0</v>
      </c>
      <c r="L19" s="55" t="str">
        <f t="shared" si="3"/>
        <v/>
      </c>
      <c r="M19" s="310"/>
      <c r="N19" s="309"/>
    </row>
    <row r="20" spans="2:14" ht="12.95" customHeight="1" thickBot="1" x14ac:dyDescent="0.2">
      <c r="B20" s="331"/>
      <c r="C20" s="330" t="s">
        <v>33</v>
      </c>
      <c r="D20" s="329">
        <f>SUM(D6:D19)</f>
        <v>473133</v>
      </c>
      <c r="E20" s="329">
        <f>SUM(E6:E19)</f>
        <v>499071</v>
      </c>
      <c r="F20" s="329">
        <v>494683</v>
      </c>
      <c r="G20" s="329">
        <f>SUM(G6:G19)</f>
        <v>496702</v>
      </c>
      <c r="H20" s="328">
        <v>503664</v>
      </c>
      <c r="I20" s="311">
        <f t="shared" si="0"/>
        <v>6962</v>
      </c>
      <c r="J20" s="81">
        <f t="shared" si="1"/>
        <v>1.4</v>
      </c>
      <c r="K20" s="80">
        <f t="shared" si="2"/>
        <v>30531</v>
      </c>
      <c r="L20" s="115">
        <f t="shared" si="3"/>
        <v>6.5</v>
      </c>
      <c r="M20" s="310"/>
      <c r="N20" s="309"/>
    </row>
    <row r="21" spans="2:14" ht="12.95" customHeight="1" x14ac:dyDescent="0.15">
      <c r="B21" s="310"/>
      <c r="C21" s="325" t="s">
        <v>51</v>
      </c>
      <c r="D21" s="327">
        <v>16016</v>
      </c>
      <c r="E21" s="327">
        <v>278</v>
      </c>
      <c r="F21" s="327">
        <v>268</v>
      </c>
      <c r="G21" s="327">
        <v>252</v>
      </c>
      <c r="H21" s="321">
        <v>255</v>
      </c>
      <c r="I21" s="52">
        <f t="shared" si="0"/>
        <v>3</v>
      </c>
      <c r="J21" s="65">
        <f t="shared" si="1"/>
        <v>1.2</v>
      </c>
      <c r="K21" s="50">
        <f t="shared" si="2"/>
        <v>-15761</v>
      </c>
      <c r="L21" s="64">
        <f t="shared" si="3"/>
        <v>-98.4</v>
      </c>
      <c r="M21" s="310"/>
      <c r="N21" s="309"/>
    </row>
    <row r="22" spans="2:14" ht="12.95" customHeight="1" x14ac:dyDescent="0.15">
      <c r="B22" s="310"/>
      <c r="C22" s="325" t="s">
        <v>50</v>
      </c>
      <c r="D22" s="322">
        <v>306</v>
      </c>
      <c r="E22" s="322">
        <v>265</v>
      </c>
      <c r="F22" s="322">
        <v>227</v>
      </c>
      <c r="G22" s="322">
        <v>188</v>
      </c>
      <c r="H22" s="321">
        <v>150</v>
      </c>
      <c r="I22" s="77">
        <f t="shared" si="0"/>
        <v>-38</v>
      </c>
      <c r="J22" s="65">
        <f t="shared" si="1"/>
        <v>-20.2</v>
      </c>
      <c r="K22" s="76">
        <f t="shared" si="2"/>
        <v>-156</v>
      </c>
      <c r="L22" s="64">
        <f t="shared" si="3"/>
        <v>-51</v>
      </c>
      <c r="M22" s="310"/>
      <c r="N22" s="309"/>
    </row>
    <row r="23" spans="2:14" ht="12.95" customHeight="1" x14ac:dyDescent="0.15">
      <c r="B23" s="310"/>
      <c r="C23" s="325" t="s">
        <v>76</v>
      </c>
      <c r="D23" s="322"/>
      <c r="E23" s="322"/>
      <c r="F23" s="322">
        <v>0</v>
      </c>
      <c r="G23" s="322">
        <v>0</v>
      </c>
      <c r="H23" s="321">
        <v>0</v>
      </c>
      <c r="I23" s="52">
        <f t="shared" si="0"/>
        <v>0</v>
      </c>
      <c r="J23" s="65" t="str">
        <f t="shared" si="1"/>
        <v/>
      </c>
      <c r="K23" s="50">
        <f t="shared" si="2"/>
        <v>0</v>
      </c>
      <c r="L23" s="64" t="str">
        <f t="shared" si="3"/>
        <v/>
      </c>
      <c r="M23" s="310"/>
      <c r="N23" s="309"/>
    </row>
    <row r="24" spans="2:14" ht="12.95" customHeight="1" x14ac:dyDescent="0.15">
      <c r="B24" s="310"/>
      <c r="C24" s="325" t="s">
        <v>48</v>
      </c>
      <c r="D24" s="322">
        <v>28785</v>
      </c>
      <c r="E24" s="322">
        <v>28266</v>
      </c>
      <c r="F24" s="322">
        <v>27536</v>
      </c>
      <c r="G24" s="322">
        <v>21865</v>
      </c>
      <c r="H24" s="321">
        <v>11422</v>
      </c>
      <c r="I24" s="52">
        <f t="shared" si="0"/>
        <v>-10443</v>
      </c>
      <c r="J24" s="65">
        <f t="shared" si="1"/>
        <v>-47.8</v>
      </c>
      <c r="K24" s="50">
        <f t="shared" si="2"/>
        <v>-17363</v>
      </c>
      <c r="L24" s="64">
        <f t="shared" si="3"/>
        <v>-60.3</v>
      </c>
      <c r="M24" s="310"/>
      <c r="N24" s="309"/>
    </row>
    <row r="25" spans="2:14" ht="12.95" customHeight="1" x14ac:dyDescent="0.15">
      <c r="B25" s="326" t="s">
        <v>47</v>
      </c>
      <c r="C25" s="325" t="s">
        <v>46</v>
      </c>
      <c r="D25" s="322">
        <v>16495</v>
      </c>
      <c r="E25" s="322">
        <v>9745</v>
      </c>
      <c r="F25" s="322">
        <v>9142</v>
      </c>
      <c r="G25" s="322">
        <v>5448</v>
      </c>
      <c r="H25" s="321">
        <v>3597</v>
      </c>
      <c r="I25" s="77">
        <f t="shared" si="0"/>
        <v>-1851</v>
      </c>
      <c r="J25" s="65">
        <f t="shared" si="1"/>
        <v>-34</v>
      </c>
      <c r="K25" s="76">
        <f t="shared" si="2"/>
        <v>-12898</v>
      </c>
      <c r="L25" s="64">
        <f t="shared" si="3"/>
        <v>-78.2</v>
      </c>
      <c r="M25" s="310"/>
      <c r="N25" s="309"/>
    </row>
    <row r="26" spans="2:14" ht="12.95" customHeight="1" x14ac:dyDescent="0.15">
      <c r="B26" s="310"/>
      <c r="C26" s="325" t="s">
        <v>45</v>
      </c>
      <c r="D26" s="322">
        <v>28963</v>
      </c>
      <c r="E26" s="322">
        <v>17945</v>
      </c>
      <c r="F26" s="322">
        <v>17005</v>
      </c>
      <c r="G26" s="322">
        <v>15111</v>
      </c>
      <c r="H26" s="321">
        <v>9671</v>
      </c>
      <c r="I26" s="52">
        <f t="shared" si="0"/>
        <v>-5440</v>
      </c>
      <c r="J26" s="65">
        <f t="shared" si="1"/>
        <v>-36</v>
      </c>
      <c r="K26" s="50">
        <f t="shared" si="2"/>
        <v>-19292</v>
      </c>
      <c r="L26" s="64">
        <f t="shared" si="3"/>
        <v>-66.599999999999994</v>
      </c>
      <c r="M26" s="310"/>
      <c r="N26" s="309"/>
    </row>
    <row r="27" spans="2:14" ht="12.95" customHeight="1" x14ac:dyDescent="0.15">
      <c r="B27" s="326" t="s">
        <v>44</v>
      </c>
      <c r="C27" s="325" t="s">
        <v>43</v>
      </c>
      <c r="D27" s="322">
        <v>2234</v>
      </c>
      <c r="E27" s="322">
        <v>2129</v>
      </c>
      <c r="F27" s="322">
        <v>1993</v>
      </c>
      <c r="G27" s="322">
        <v>1855</v>
      </c>
      <c r="H27" s="321">
        <v>1458</v>
      </c>
      <c r="I27" s="77">
        <f t="shared" si="0"/>
        <v>-397</v>
      </c>
      <c r="J27" s="65">
        <f t="shared" si="1"/>
        <v>-21.4</v>
      </c>
      <c r="K27" s="76">
        <f t="shared" si="2"/>
        <v>-776</v>
      </c>
      <c r="L27" s="64">
        <f t="shared" si="3"/>
        <v>-34.700000000000003</v>
      </c>
      <c r="M27" s="310"/>
      <c r="N27" s="309"/>
    </row>
    <row r="28" spans="2:14" ht="12.95" customHeight="1" x14ac:dyDescent="0.15">
      <c r="B28" s="310"/>
      <c r="C28" s="325" t="s">
        <v>42</v>
      </c>
      <c r="D28" s="322">
        <v>6</v>
      </c>
      <c r="E28" s="322">
        <v>6</v>
      </c>
      <c r="F28" s="322">
        <v>5</v>
      </c>
      <c r="G28" s="322">
        <v>5</v>
      </c>
      <c r="H28" s="321">
        <v>4</v>
      </c>
      <c r="I28" s="52">
        <f t="shared" si="0"/>
        <v>-1</v>
      </c>
      <c r="J28" s="65">
        <f t="shared" si="1"/>
        <v>-20</v>
      </c>
      <c r="K28" s="50">
        <f t="shared" si="2"/>
        <v>-2</v>
      </c>
      <c r="L28" s="64">
        <f t="shared" si="3"/>
        <v>-33.299999999999997</v>
      </c>
      <c r="M28" s="310"/>
      <c r="N28" s="309"/>
    </row>
    <row r="29" spans="2:14" ht="12.95" customHeight="1" x14ac:dyDescent="0.15">
      <c r="B29" s="326" t="s">
        <v>41</v>
      </c>
      <c r="C29" s="325" t="s">
        <v>93</v>
      </c>
      <c r="D29" s="322">
        <v>1932</v>
      </c>
      <c r="E29" s="322">
        <v>1872</v>
      </c>
      <c r="F29" s="322">
        <v>1901</v>
      </c>
      <c r="G29" s="322">
        <v>1915</v>
      </c>
      <c r="H29" s="321">
        <v>1532</v>
      </c>
      <c r="I29" s="52">
        <f t="shared" si="0"/>
        <v>-383</v>
      </c>
      <c r="J29" s="65">
        <f t="shared" si="1"/>
        <v>-20</v>
      </c>
      <c r="K29" s="50">
        <f t="shared" si="2"/>
        <v>-400</v>
      </c>
      <c r="L29" s="64">
        <f t="shared" si="3"/>
        <v>-20.7</v>
      </c>
      <c r="M29" s="310"/>
      <c r="N29" s="309"/>
    </row>
    <row r="30" spans="2:14" ht="12.95" customHeight="1" x14ac:dyDescent="0.15">
      <c r="B30" s="310"/>
      <c r="C30" s="325" t="s">
        <v>74</v>
      </c>
      <c r="D30" s="322">
        <v>357</v>
      </c>
      <c r="E30" s="322">
        <v>355</v>
      </c>
      <c r="F30" s="322">
        <v>366</v>
      </c>
      <c r="G30" s="322">
        <v>381</v>
      </c>
      <c r="H30" s="321">
        <v>407</v>
      </c>
      <c r="I30" s="77">
        <f t="shared" si="0"/>
        <v>26</v>
      </c>
      <c r="J30" s="65">
        <f t="shared" si="1"/>
        <v>6.8</v>
      </c>
      <c r="K30" s="76">
        <f t="shared" si="2"/>
        <v>50</v>
      </c>
      <c r="L30" s="64">
        <f t="shared" si="3"/>
        <v>14</v>
      </c>
      <c r="M30" s="310"/>
      <c r="N30" s="309"/>
    </row>
    <row r="31" spans="2:14" ht="12.95" customHeight="1" x14ac:dyDescent="0.15">
      <c r="B31" s="326" t="s">
        <v>39</v>
      </c>
      <c r="C31" s="325" t="s">
        <v>38</v>
      </c>
      <c r="D31" s="322">
        <v>613</v>
      </c>
      <c r="E31" s="322">
        <v>541</v>
      </c>
      <c r="F31" s="322">
        <v>459</v>
      </c>
      <c r="G31" s="322">
        <v>350</v>
      </c>
      <c r="H31" s="321">
        <v>281</v>
      </c>
      <c r="I31" s="52">
        <f t="shared" si="0"/>
        <v>-69</v>
      </c>
      <c r="J31" s="65">
        <f t="shared" si="1"/>
        <v>-19.7</v>
      </c>
      <c r="K31" s="50">
        <f t="shared" si="2"/>
        <v>-332</v>
      </c>
      <c r="L31" s="64">
        <f t="shared" si="3"/>
        <v>-54.2</v>
      </c>
      <c r="M31" s="310"/>
      <c r="N31" s="309"/>
    </row>
    <row r="32" spans="2:14" ht="12.95" customHeight="1" x14ac:dyDescent="0.15">
      <c r="B32" s="310"/>
      <c r="C32" s="325" t="s">
        <v>37</v>
      </c>
      <c r="D32" s="322"/>
      <c r="E32" s="322"/>
      <c r="F32" s="322">
        <v>0</v>
      </c>
      <c r="G32" s="322">
        <v>0</v>
      </c>
      <c r="H32" s="321">
        <v>0</v>
      </c>
      <c r="I32" s="52">
        <f t="shared" si="0"/>
        <v>0</v>
      </c>
      <c r="J32" s="65" t="str">
        <f t="shared" si="1"/>
        <v/>
      </c>
      <c r="K32" s="50">
        <f t="shared" si="2"/>
        <v>0</v>
      </c>
      <c r="L32" s="64" t="str">
        <f t="shared" si="3"/>
        <v/>
      </c>
      <c r="M32" s="310"/>
      <c r="N32" s="309"/>
    </row>
    <row r="33" spans="2:14" ht="12.95" customHeight="1" x14ac:dyDescent="0.15">
      <c r="B33" s="310"/>
      <c r="C33" s="325" t="s">
        <v>36</v>
      </c>
      <c r="D33" s="324"/>
      <c r="E33" s="324"/>
      <c r="F33" s="324">
        <v>0</v>
      </c>
      <c r="G33" s="324">
        <v>0</v>
      </c>
      <c r="H33" s="321">
        <v>0</v>
      </c>
      <c r="I33" s="52">
        <f t="shared" si="0"/>
        <v>0</v>
      </c>
      <c r="J33" s="65" t="str">
        <f t="shared" si="1"/>
        <v/>
      </c>
      <c r="K33" s="50">
        <f t="shared" si="2"/>
        <v>0</v>
      </c>
      <c r="L33" s="64" t="str">
        <f t="shared" si="3"/>
        <v/>
      </c>
      <c r="M33" s="310"/>
      <c r="N33" s="309"/>
    </row>
    <row r="34" spans="2:14" ht="12.95" customHeight="1" x14ac:dyDescent="0.15">
      <c r="B34" s="310"/>
      <c r="C34" s="323" t="s">
        <v>35</v>
      </c>
      <c r="D34" s="322">
        <v>194</v>
      </c>
      <c r="E34" s="322">
        <v>163</v>
      </c>
      <c r="F34" s="322">
        <v>132</v>
      </c>
      <c r="G34" s="322">
        <v>0</v>
      </c>
      <c r="H34" s="321">
        <v>0</v>
      </c>
      <c r="I34" s="52">
        <f t="shared" si="0"/>
        <v>0</v>
      </c>
      <c r="J34" s="65" t="str">
        <f t="shared" si="1"/>
        <v/>
      </c>
      <c r="K34" s="50">
        <f t="shared" si="2"/>
        <v>-194</v>
      </c>
      <c r="L34" s="64" t="str">
        <f t="shared" si="3"/>
        <v>皆減　</v>
      </c>
      <c r="M34" s="310"/>
      <c r="N34" s="309"/>
    </row>
    <row r="35" spans="2:14" ht="12.95" customHeight="1" x14ac:dyDescent="0.15">
      <c r="B35" s="310"/>
      <c r="C35" s="320" t="s">
        <v>73</v>
      </c>
      <c r="D35" s="316">
        <v>3191</v>
      </c>
      <c r="E35" s="316">
        <v>3033</v>
      </c>
      <c r="F35" s="316">
        <v>2825</v>
      </c>
      <c r="G35" s="316">
        <v>2615</v>
      </c>
      <c r="H35" s="321">
        <v>2415</v>
      </c>
      <c r="I35" s="58">
        <f t="shared" si="0"/>
        <v>-200</v>
      </c>
      <c r="J35" s="57">
        <f t="shared" si="1"/>
        <v>-7.6</v>
      </c>
      <c r="K35" s="56">
        <f t="shared" si="2"/>
        <v>-776</v>
      </c>
      <c r="L35" s="55">
        <f t="shared" si="3"/>
        <v>-24.3</v>
      </c>
      <c r="M35" s="310"/>
      <c r="N35" s="309"/>
    </row>
    <row r="36" spans="2:14" ht="12.95" customHeight="1" x14ac:dyDescent="0.15">
      <c r="B36" s="318"/>
      <c r="C36" s="317" t="s">
        <v>33</v>
      </c>
      <c r="D36" s="316">
        <f>SUM(D21:D35)</f>
        <v>99092</v>
      </c>
      <c r="E36" s="316">
        <f>SUM(E21:E35)</f>
        <v>64598</v>
      </c>
      <c r="F36" s="316">
        <f>SUM(F21:F35)</f>
        <v>61859</v>
      </c>
      <c r="G36" s="316">
        <v>49983</v>
      </c>
      <c r="H36" s="315">
        <v>31190</v>
      </c>
      <c r="I36" s="314">
        <f t="shared" si="0"/>
        <v>-18793</v>
      </c>
      <c r="J36" s="51">
        <f t="shared" si="1"/>
        <v>-37.6</v>
      </c>
      <c r="K36" s="50">
        <f t="shared" si="2"/>
        <v>-67902</v>
      </c>
      <c r="L36" s="49">
        <f t="shared" si="3"/>
        <v>-68.5</v>
      </c>
      <c r="M36" s="310"/>
      <c r="N36" s="309"/>
    </row>
    <row r="37" spans="2:14" ht="12.95" customHeight="1" thickBot="1" x14ac:dyDescent="0.2">
      <c r="B37" s="885" t="s">
        <v>32</v>
      </c>
      <c r="C37" s="886"/>
      <c r="D37" s="313">
        <f>SUM(D36,D20)</f>
        <v>572225</v>
      </c>
      <c r="E37" s="313">
        <f>SUM(E36,E20)</f>
        <v>563669</v>
      </c>
      <c r="F37" s="313">
        <v>556541</v>
      </c>
      <c r="G37" s="313">
        <f>SUM(G36,G20)</f>
        <v>546685</v>
      </c>
      <c r="H37" s="312">
        <v>534854</v>
      </c>
      <c r="I37" s="311">
        <f t="shared" si="0"/>
        <v>-11831</v>
      </c>
      <c r="J37" s="81">
        <f t="shared" si="1"/>
        <v>-2.2000000000000002</v>
      </c>
      <c r="K37" s="80">
        <f t="shared" si="2"/>
        <v>-37371</v>
      </c>
      <c r="L37" s="115">
        <f t="shared" si="3"/>
        <v>-6.5</v>
      </c>
    </row>
    <row r="38" spans="2:14" ht="12.95" customHeight="1" x14ac:dyDescent="0.15">
      <c r="B38" s="308" t="s">
        <v>71</v>
      </c>
      <c r="C38" s="110" t="s">
        <v>92</v>
      </c>
      <c r="I38" s="110"/>
      <c r="J38" s="110"/>
      <c r="K38" s="110"/>
      <c r="L38" s="110"/>
    </row>
    <row r="39" spans="2:14" ht="14.1" customHeight="1" x14ac:dyDescent="0.15">
      <c r="B39" s="307"/>
      <c r="C39" s="110"/>
      <c r="I39" s="110"/>
      <c r="J39" s="110"/>
      <c r="K39" s="110"/>
      <c r="L39" s="110"/>
    </row>
  </sheetData>
  <mergeCells count="4">
    <mergeCell ref="B5:C5"/>
    <mergeCell ref="I3:J4"/>
    <mergeCell ref="K3:L4"/>
    <mergeCell ref="B37:C37"/>
  </mergeCells>
  <phoneticPr fontId="3"/>
  <pageMargins left="0.78740157480314965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48"/>
  <sheetViews>
    <sheetView showGridLines="0" showZeros="0" workbookViewId="0">
      <pane xSplit="3" ySplit="5" topLeftCell="D6" activePane="bottomRight" state="frozen"/>
      <selection activeCell="J16" sqref="J16"/>
      <selection pane="topRight" activeCell="J16" sqref="J16"/>
      <selection pane="bottomLeft" activeCell="J16" sqref="J16"/>
      <selection pane="bottomRight" activeCell="I6" sqref="I6"/>
    </sheetView>
  </sheetViews>
  <sheetFormatPr defaultColWidth="10.69921875" defaultRowHeight="17.25" x14ac:dyDescent="0.2"/>
  <cols>
    <col min="1" max="1" width="2.09765625" style="33" customWidth="1"/>
    <col min="2" max="2" width="3.796875" style="33" customWidth="1"/>
    <col min="3" max="3" width="14.296875" style="33" customWidth="1"/>
    <col min="4" max="8" width="7.69921875" style="33" customWidth="1"/>
    <col min="9" max="12" width="8.59765625" style="32" customWidth="1"/>
    <col min="13" max="16384" width="10.69921875" style="33"/>
  </cols>
  <sheetData>
    <row r="1" spans="2:13" x14ac:dyDescent="0.2">
      <c r="B1" s="1" t="s">
        <v>125</v>
      </c>
      <c r="I1" s="110"/>
      <c r="J1" s="110"/>
      <c r="K1" s="110"/>
      <c r="L1" s="110"/>
    </row>
    <row r="2" spans="2:13" ht="18" thickBot="1" x14ac:dyDescent="0.25">
      <c r="B2" s="473"/>
      <c r="C2" s="473"/>
      <c r="D2" s="473"/>
      <c r="E2" s="473"/>
      <c r="F2" s="473"/>
      <c r="G2" s="473"/>
      <c r="H2" s="473"/>
      <c r="I2" s="109"/>
      <c r="J2" s="108"/>
      <c r="K2" s="108" t="s">
        <v>84</v>
      </c>
    </row>
    <row r="3" spans="2:13" x14ac:dyDescent="0.2">
      <c r="B3" s="466"/>
      <c r="C3" s="472" t="s">
        <v>97</v>
      </c>
      <c r="D3" s="343"/>
      <c r="E3" s="343"/>
      <c r="F3" s="471"/>
      <c r="G3" s="471"/>
      <c r="H3" s="470"/>
      <c r="I3" s="865" t="s">
        <v>66</v>
      </c>
      <c r="J3" s="866"/>
      <c r="K3" s="865" t="s">
        <v>216</v>
      </c>
      <c r="L3" s="889"/>
      <c r="M3" s="352"/>
    </row>
    <row r="4" spans="2:13" ht="13.5" customHeight="1" x14ac:dyDescent="0.2">
      <c r="B4" s="10"/>
      <c r="C4" s="469"/>
      <c r="D4" s="340" t="s">
        <v>221</v>
      </c>
      <c r="E4" s="340" t="s">
        <v>222</v>
      </c>
      <c r="F4" s="468" t="s">
        <v>223</v>
      </c>
      <c r="G4" s="468" t="s">
        <v>224</v>
      </c>
      <c r="H4" s="467" t="s">
        <v>225</v>
      </c>
      <c r="I4" s="867"/>
      <c r="J4" s="868"/>
      <c r="K4" s="867"/>
      <c r="L4" s="890"/>
      <c r="M4" s="352"/>
    </row>
    <row r="5" spans="2:13" ht="24" thickBot="1" x14ac:dyDescent="0.25">
      <c r="B5" s="887" t="s">
        <v>96</v>
      </c>
      <c r="C5" s="888"/>
      <c r="D5" s="164" t="s">
        <v>262</v>
      </c>
      <c r="E5" s="239"/>
      <c r="F5" s="162"/>
      <c r="G5" s="162" t="s">
        <v>218</v>
      </c>
      <c r="H5" s="339" t="s">
        <v>219</v>
      </c>
      <c r="I5" s="97" t="s">
        <v>82</v>
      </c>
      <c r="J5" s="338" t="s">
        <v>60</v>
      </c>
      <c r="K5" s="289" t="s">
        <v>81</v>
      </c>
      <c r="L5" s="238" t="s">
        <v>58</v>
      </c>
      <c r="M5" s="352"/>
    </row>
    <row r="6" spans="2:13" ht="13.5" customHeight="1" x14ac:dyDescent="0.2">
      <c r="B6" s="466"/>
      <c r="C6" s="465" t="s">
        <v>57</v>
      </c>
      <c r="D6" s="453">
        <v>1507</v>
      </c>
      <c r="E6" s="453">
        <v>2524</v>
      </c>
      <c r="F6" s="452">
        <v>2763</v>
      </c>
      <c r="G6" s="452">
        <v>2988</v>
      </c>
      <c r="H6" s="451">
        <v>4459</v>
      </c>
      <c r="I6" s="50">
        <f>H6-G6</f>
        <v>1471</v>
      </c>
      <c r="J6" s="64">
        <f>IF(AND(G6=0,H6&gt;0),"皆増　",IF(AND(G6&gt;0,H6=0),"皆減　",IF(AND(G6=0,H6=0),"",ROUND(I6/G6*100,1))))</f>
        <v>49.2</v>
      </c>
      <c r="K6" s="50">
        <f>H6-D6</f>
        <v>2952</v>
      </c>
      <c r="L6" s="75">
        <f>IF(AND($D6=0,H6&gt;0),"皆増　",IF(AND($D6&gt;0,H6=0),"皆減　",IF(AND($D6=0,H6=0),"",ROUND(K6/$D6*100,1))))</f>
        <v>195.9</v>
      </c>
      <c r="M6" s="352"/>
    </row>
    <row r="7" spans="2:13" ht="13.5" customHeight="1" x14ac:dyDescent="0.2">
      <c r="B7" s="10"/>
      <c r="C7" s="455" t="s">
        <v>114</v>
      </c>
      <c r="D7" s="453"/>
      <c r="E7" s="453"/>
      <c r="F7" s="452">
        <v>0</v>
      </c>
      <c r="G7" s="452">
        <v>0</v>
      </c>
      <c r="H7" s="451">
        <v>0</v>
      </c>
      <c r="I7" s="52">
        <f t="shared" ref="I7:I37" si="0">H7-G7</f>
        <v>0</v>
      </c>
      <c r="J7" s="65" t="str">
        <f t="shared" ref="J7:J37" si="1">IF(AND(G7=0,H7&gt;0),"皆増　",IF(AND(G7&gt;0,H7=0),"皆減　",IF(AND(G7=0,H7=0),"",ROUND(I7/G7*100,1))))</f>
        <v/>
      </c>
      <c r="K7" s="50">
        <f t="shared" ref="K7:K37" si="2">H7-D7</f>
        <v>0</v>
      </c>
      <c r="L7" s="64" t="str">
        <f t="shared" ref="L7:L37" si="3">IF(AND($D7=0,H7&gt;0),"皆増　",IF(AND($D7&gt;0,H7=0),"皆減　",IF(AND($D7=0,H7=0),"",ROUND(K7/$D7*100,1))))</f>
        <v/>
      </c>
      <c r="M7" s="352"/>
    </row>
    <row r="8" spans="2:13" ht="13.5" customHeight="1" x14ac:dyDescent="0.2">
      <c r="B8" s="10"/>
      <c r="C8" s="455" t="s">
        <v>56</v>
      </c>
      <c r="D8" s="453"/>
      <c r="E8" s="453"/>
      <c r="F8" s="452">
        <v>0</v>
      </c>
      <c r="G8" s="452">
        <v>0</v>
      </c>
      <c r="H8" s="451">
        <v>0</v>
      </c>
      <c r="I8" s="52">
        <f t="shared" si="0"/>
        <v>0</v>
      </c>
      <c r="J8" s="65" t="str">
        <f t="shared" si="1"/>
        <v/>
      </c>
      <c r="K8" s="50">
        <f t="shared" si="2"/>
        <v>0</v>
      </c>
      <c r="L8" s="64" t="str">
        <f t="shared" si="3"/>
        <v/>
      </c>
      <c r="M8" s="352"/>
    </row>
    <row r="9" spans="2:13" ht="13.5" customHeight="1" x14ac:dyDescent="0.2">
      <c r="B9" s="456" t="s">
        <v>47</v>
      </c>
      <c r="C9" s="455" t="s">
        <v>55</v>
      </c>
      <c r="D9" s="453"/>
      <c r="E9" s="453"/>
      <c r="F9" s="452">
        <v>0</v>
      </c>
      <c r="G9" s="452">
        <v>0</v>
      </c>
      <c r="H9" s="451">
        <v>0</v>
      </c>
      <c r="I9" s="52">
        <f t="shared" si="0"/>
        <v>0</v>
      </c>
      <c r="J9" s="65" t="str">
        <f t="shared" si="1"/>
        <v/>
      </c>
      <c r="K9" s="50">
        <f t="shared" si="2"/>
        <v>0</v>
      </c>
      <c r="L9" s="64" t="str">
        <f t="shared" si="3"/>
        <v/>
      </c>
      <c r="M9" s="352"/>
    </row>
    <row r="10" spans="2:13" ht="13.5" customHeight="1" x14ac:dyDescent="0.2">
      <c r="B10" s="10"/>
      <c r="C10" s="455" t="s">
        <v>54</v>
      </c>
      <c r="D10" s="453">
        <v>7586</v>
      </c>
      <c r="E10" s="453">
        <v>8843</v>
      </c>
      <c r="F10" s="452">
        <v>9698</v>
      </c>
      <c r="G10" s="452">
        <v>6927</v>
      </c>
      <c r="H10" s="451">
        <v>6447</v>
      </c>
      <c r="I10" s="52">
        <f t="shared" si="0"/>
        <v>-480</v>
      </c>
      <c r="J10" s="65">
        <f t="shared" si="1"/>
        <v>-6.9</v>
      </c>
      <c r="K10" s="50">
        <f t="shared" si="2"/>
        <v>-1139</v>
      </c>
      <c r="L10" s="64">
        <f t="shared" si="3"/>
        <v>-15</v>
      </c>
      <c r="M10" s="352"/>
    </row>
    <row r="11" spans="2:13" ht="13.5" customHeight="1" x14ac:dyDescent="0.2">
      <c r="B11" s="10"/>
      <c r="C11" s="455" t="s">
        <v>48</v>
      </c>
      <c r="D11" s="453">
        <v>21678</v>
      </c>
      <c r="E11" s="453">
        <v>22172</v>
      </c>
      <c r="F11" s="452">
        <v>21428</v>
      </c>
      <c r="G11" s="452">
        <v>21035</v>
      </c>
      <c r="H11" s="451">
        <v>20853</v>
      </c>
      <c r="I11" s="52">
        <f t="shared" si="0"/>
        <v>-182</v>
      </c>
      <c r="J11" s="65">
        <f t="shared" si="1"/>
        <v>-0.9</v>
      </c>
      <c r="K11" s="50">
        <f t="shared" si="2"/>
        <v>-825</v>
      </c>
      <c r="L11" s="64">
        <f t="shared" si="3"/>
        <v>-3.8</v>
      </c>
      <c r="M11" s="352"/>
    </row>
    <row r="12" spans="2:13" ht="13.5" customHeight="1" x14ac:dyDescent="0.2">
      <c r="B12" s="456" t="s">
        <v>41</v>
      </c>
      <c r="C12" s="455" t="s">
        <v>46</v>
      </c>
      <c r="D12" s="453">
        <v>1292</v>
      </c>
      <c r="E12" s="453">
        <v>1754</v>
      </c>
      <c r="F12" s="452">
        <v>1903</v>
      </c>
      <c r="G12" s="452">
        <v>2253</v>
      </c>
      <c r="H12" s="451">
        <v>2335</v>
      </c>
      <c r="I12" s="52">
        <f t="shared" si="0"/>
        <v>82</v>
      </c>
      <c r="J12" s="65">
        <f t="shared" si="1"/>
        <v>3.6</v>
      </c>
      <c r="K12" s="50">
        <f t="shared" si="2"/>
        <v>1043</v>
      </c>
      <c r="L12" s="64">
        <f t="shared" si="3"/>
        <v>80.7</v>
      </c>
      <c r="M12" s="352"/>
    </row>
    <row r="13" spans="2:13" ht="13.5" customHeight="1" x14ac:dyDescent="0.2">
      <c r="B13" s="456"/>
      <c r="C13" s="455" t="s">
        <v>88</v>
      </c>
      <c r="D13" s="453">
        <v>720</v>
      </c>
      <c r="E13" s="453">
        <v>1437</v>
      </c>
      <c r="F13" s="452">
        <v>1476</v>
      </c>
      <c r="G13" s="452">
        <v>1819</v>
      </c>
      <c r="H13" s="451">
        <v>1993</v>
      </c>
      <c r="I13" s="52">
        <f t="shared" si="0"/>
        <v>174</v>
      </c>
      <c r="J13" s="65">
        <f t="shared" si="1"/>
        <v>9.6</v>
      </c>
      <c r="K13" s="50">
        <f t="shared" si="2"/>
        <v>1273</v>
      </c>
      <c r="L13" s="64">
        <f t="shared" si="3"/>
        <v>176.8</v>
      </c>
      <c r="M13" s="352"/>
    </row>
    <row r="14" spans="2:13" ht="13.5" customHeight="1" x14ac:dyDescent="0.2">
      <c r="B14" s="456"/>
      <c r="C14" s="455" t="s">
        <v>229</v>
      </c>
      <c r="D14" s="453"/>
      <c r="E14" s="453"/>
      <c r="F14" s="452"/>
      <c r="G14" s="452"/>
      <c r="H14" s="451">
        <v>64</v>
      </c>
      <c r="I14" s="52">
        <f t="shared" ref="I14" si="4">H14-G14</f>
        <v>64</v>
      </c>
      <c r="J14" s="65" t="str">
        <f t="shared" ref="J14" si="5">IF(AND(G14=0,H14&gt;0),"皆増　",IF(AND(G14&gt;0,H14=0),"皆減　",IF(AND(G14=0,H14=0),"",ROUND(I14/G14*100,1))))</f>
        <v>皆増　</v>
      </c>
      <c r="K14" s="50">
        <f t="shared" ref="K14" si="6">H14-D14</f>
        <v>64</v>
      </c>
      <c r="L14" s="64" t="str">
        <f t="shared" ref="L14" si="7">IF(AND($D14=0,H14&gt;0),"皆増　",IF(AND($D14&gt;0,H14=0),"皆減　",IF(AND($D14=0,H14=0),"",ROUND(K14/$D14*100,1))))</f>
        <v>皆増　</v>
      </c>
      <c r="M14" s="352"/>
    </row>
    <row r="15" spans="2:13" ht="13.5" customHeight="1" x14ac:dyDescent="0.2">
      <c r="B15" s="456"/>
      <c r="C15" s="455" t="s">
        <v>75</v>
      </c>
      <c r="D15" s="453"/>
      <c r="E15" s="453">
        <v>13</v>
      </c>
      <c r="F15" s="452">
        <v>13</v>
      </c>
      <c r="G15" s="452">
        <v>13</v>
      </c>
      <c r="H15" s="451">
        <v>87</v>
      </c>
      <c r="I15" s="52">
        <f t="shared" si="0"/>
        <v>74</v>
      </c>
      <c r="J15" s="65">
        <f t="shared" si="1"/>
        <v>569.20000000000005</v>
      </c>
      <c r="K15" s="50">
        <f t="shared" si="2"/>
        <v>87</v>
      </c>
      <c r="L15" s="64" t="str">
        <f t="shared" si="3"/>
        <v>皆増　</v>
      </c>
      <c r="M15" s="352"/>
    </row>
    <row r="16" spans="2:13" ht="13.5" customHeight="1" x14ac:dyDescent="0.2">
      <c r="B16" s="10"/>
      <c r="C16" s="455" t="s">
        <v>37</v>
      </c>
      <c r="D16" s="453"/>
      <c r="E16" s="453"/>
      <c r="F16" s="452">
        <v>0</v>
      </c>
      <c r="G16" s="452">
        <v>0</v>
      </c>
      <c r="H16" s="451">
        <v>0</v>
      </c>
      <c r="I16" s="52">
        <f t="shared" si="0"/>
        <v>0</v>
      </c>
      <c r="J16" s="65" t="str">
        <f t="shared" si="1"/>
        <v/>
      </c>
      <c r="K16" s="50">
        <f t="shared" si="2"/>
        <v>0</v>
      </c>
      <c r="L16" s="64" t="str">
        <f t="shared" si="3"/>
        <v/>
      </c>
      <c r="M16" s="352"/>
    </row>
    <row r="17" spans="2:13" ht="13.5" customHeight="1" x14ac:dyDescent="0.2">
      <c r="B17" s="456" t="s">
        <v>39</v>
      </c>
      <c r="C17" s="455" t="s">
        <v>35</v>
      </c>
      <c r="D17" s="453"/>
      <c r="E17" s="453"/>
      <c r="F17" s="452">
        <v>0</v>
      </c>
      <c r="G17" s="452">
        <v>0</v>
      </c>
      <c r="H17" s="451">
        <v>0</v>
      </c>
      <c r="I17" s="52">
        <f t="shared" si="0"/>
        <v>0</v>
      </c>
      <c r="J17" s="65" t="str">
        <f t="shared" si="1"/>
        <v/>
      </c>
      <c r="K17" s="50">
        <f t="shared" si="2"/>
        <v>0</v>
      </c>
      <c r="L17" s="64" t="str">
        <f t="shared" si="3"/>
        <v/>
      </c>
      <c r="M17" s="352"/>
    </row>
    <row r="18" spans="2:13" ht="13.5" customHeight="1" x14ac:dyDescent="0.2">
      <c r="B18" s="10"/>
      <c r="C18" s="455" t="s">
        <v>124</v>
      </c>
      <c r="D18" s="453">
        <v>78</v>
      </c>
      <c r="E18" s="453">
        <v>29</v>
      </c>
      <c r="F18" s="452">
        <v>30</v>
      </c>
      <c r="G18" s="452">
        <v>30</v>
      </c>
      <c r="H18" s="451">
        <v>15</v>
      </c>
      <c r="I18" s="52">
        <f t="shared" si="0"/>
        <v>-15</v>
      </c>
      <c r="J18" s="65">
        <f t="shared" si="1"/>
        <v>-50</v>
      </c>
      <c r="K18" s="50">
        <f t="shared" si="2"/>
        <v>-63</v>
      </c>
      <c r="L18" s="64">
        <f t="shared" si="3"/>
        <v>-80.8</v>
      </c>
      <c r="M18" s="352"/>
    </row>
    <row r="19" spans="2:13" ht="13.5" customHeight="1" x14ac:dyDescent="0.2">
      <c r="B19" s="10"/>
      <c r="C19" s="464" t="s">
        <v>123</v>
      </c>
      <c r="D19" s="449"/>
      <c r="E19" s="449"/>
      <c r="F19" s="448">
        <v>0</v>
      </c>
      <c r="G19" s="448">
        <v>0</v>
      </c>
      <c r="H19" s="447">
        <v>0</v>
      </c>
      <c r="I19" s="58">
        <f t="shared" si="0"/>
        <v>0</v>
      </c>
      <c r="J19" s="57" t="str">
        <f t="shared" si="1"/>
        <v/>
      </c>
      <c r="K19" s="56">
        <f t="shared" si="2"/>
        <v>0</v>
      </c>
      <c r="L19" s="55" t="str">
        <f t="shared" si="3"/>
        <v/>
      </c>
      <c r="M19" s="352"/>
    </row>
    <row r="20" spans="2:13" ht="13.5" customHeight="1" thickBot="1" x14ac:dyDescent="0.25">
      <c r="B20" s="463"/>
      <c r="C20" s="462" t="s">
        <v>33</v>
      </c>
      <c r="D20" s="441">
        <f>SUM(D6:D19)</f>
        <v>32861</v>
      </c>
      <c r="E20" s="441">
        <f>SUM(E6:E19)</f>
        <v>36772</v>
      </c>
      <c r="F20" s="461">
        <f>SUM(F6:F19)</f>
        <v>37311</v>
      </c>
      <c r="G20" s="461">
        <v>35066</v>
      </c>
      <c r="H20" s="460">
        <v>36252</v>
      </c>
      <c r="I20" s="82">
        <f t="shared" si="0"/>
        <v>1186</v>
      </c>
      <c r="J20" s="81">
        <f t="shared" si="1"/>
        <v>3.4</v>
      </c>
      <c r="K20" s="80">
        <f t="shared" si="2"/>
        <v>3391</v>
      </c>
      <c r="L20" s="115">
        <f t="shared" si="3"/>
        <v>10.3</v>
      </c>
      <c r="M20" s="352"/>
    </row>
    <row r="21" spans="2:13" ht="13.5" customHeight="1" x14ac:dyDescent="0.2">
      <c r="B21" s="10"/>
      <c r="C21" s="455" t="s">
        <v>51</v>
      </c>
      <c r="D21" s="453">
        <v>1209</v>
      </c>
      <c r="E21" s="453">
        <v>54</v>
      </c>
      <c r="F21" s="452">
        <v>36</v>
      </c>
      <c r="G21" s="452">
        <v>26</v>
      </c>
      <c r="H21" s="451">
        <v>33</v>
      </c>
      <c r="I21" s="52">
        <f t="shared" si="0"/>
        <v>7</v>
      </c>
      <c r="J21" s="65">
        <f t="shared" si="1"/>
        <v>26.9</v>
      </c>
      <c r="K21" s="50">
        <f t="shared" si="2"/>
        <v>-1176</v>
      </c>
      <c r="L21" s="64">
        <f t="shared" si="3"/>
        <v>-97.3</v>
      </c>
      <c r="M21" s="352"/>
    </row>
    <row r="22" spans="2:13" ht="13.5" customHeight="1" x14ac:dyDescent="0.2">
      <c r="B22" s="10"/>
      <c r="C22" s="455" t="s">
        <v>50</v>
      </c>
      <c r="D22" s="453">
        <v>59</v>
      </c>
      <c r="E22" s="453">
        <v>130</v>
      </c>
      <c r="F22" s="452">
        <v>110</v>
      </c>
      <c r="G22" s="452">
        <v>149</v>
      </c>
      <c r="H22" s="451">
        <v>146</v>
      </c>
      <c r="I22" s="77">
        <f t="shared" si="0"/>
        <v>-3</v>
      </c>
      <c r="J22" s="65">
        <f t="shared" si="1"/>
        <v>-2</v>
      </c>
      <c r="K22" s="76">
        <f t="shared" si="2"/>
        <v>87</v>
      </c>
      <c r="L22" s="64">
        <f t="shared" si="3"/>
        <v>147.5</v>
      </c>
      <c r="M22" s="352"/>
    </row>
    <row r="23" spans="2:13" ht="13.5" customHeight="1" x14ac:dyDescent="0.2">
      <c r="B23" s="10"/>
      <c r="C23" s="459" t="s">
        <v>49</v>
      </c>
      <c r="D23" s="453"/>
      <c r="E23" s="453"/>
      <c r="F23" s="452">
        <v>0</v>
      </c>
      <c r="G23" s="452">
        <v>0</v>
      </c>
      <c r="H23" s="451">
        <v>0</v>
      </c>
      <c r="I23" s="52">
        <f t="shared" si="0"/>
        <v>0</v>
      </c>
      <c r="J23" s="65" t="str">
        <f t="shared" si="1"/>
        <v/>
      </c>
      <c r="K23" s="50">
        <f t="shared" si="2"/>
        <v>0</v>
      </c>
      <c r="L23" s="64" t="str">
        <f t="shared" si="3"/>
        <v/>
      </c>
      <c r="M23" s="352"/>
    </row>
    <row r="24" spans="2:13" ht="13.5" customHeight="1" x14ac:dyDescent="0.2">
      <c r="B24" s="10"/>
      <c r="C24" s="455" t="s">
        <v>48</v>
      </c>
      <c r="D24" s="453">
        <v>2530</v>
      </c>
      <c r="E24" s="453">
        <v>2310</v>
      </c>
      <c r="F24" s="452">
        <v>2173</v>
      </c>
      <c r="G24" s="452">
        <v>1694</v>
      </c>
      <c r="H24" s="458">
        <v>1330</v>
      </c>
      <c r="I24" s="52">
        <f t="shared" si="0"/>
        <v>-364</v>
      </c>
      <c r="J24" s="65">
        <f t="shared" si="1"/>
        <v>-21.5</v>
      </c>
      <c r="K24" s="50">
        <f t="shared" si="2"/>
        <v>-1200</v>
      </c>
      <c r="L24" s="64">
        <f t="shared" si="3"/>
        <v>-47.4</v>
      </c>
      <c r="M24" s="352"/>
    </row>
    <row r="25" spans="2:13" ht="13.5" customHeight="1" x14ac:dyDescent="0.2">
      <c r="B25" s="456" t="s">
        <v>47</v>
      </c>
      <c r="C25" s="455" t="s">
        <v>46</v>
      </c>
      <c r="D25" s="453">
        <v>1702</v>
      </c>
      <c r="E25" s="453">
        <v>1208</v>
      </c>
      <c r="F25" s="457">
        <v>1134</v>
      </c>
      <c r="G25" s="457">
        <v>734</v>
      </c>
      <c r="H25" s="451">
        <v>518</v>
      </c>
      <c r="I25" s="77">
        <f t="shared" si="0"/>
        <v>-216</v>
      </c>
      <c r="J25" s="65">
        <f t="shared" si="1"/>
        <v>-29.4</v>
      </c>
      <c r="K25" s="76">
        <f t="shared" si="2"/>
        <v>-1184</v>
      </c>
      <c r="L25" s="64">
        <f t="shared" si="3"/>
        <v>-69.599999999999994</v>
      </c>
      <c r="M25" s="352"/>
    </row>
    <row r="26" spans="2:13" ht="13.5" customHeight="1" x14ac:dyDescent="0.2">
      <c r="B26" s="10"/>
      <c r="C26" s="455" t="s">
        <v>45</v>
      </c>
      <c r="D26" s="453">
        <v>2493</v>
      </c>
      <c r="E26" s="453">
        <v>1926</v>
      </c>
      <c r="F26" s="452">
        <v>1992</v>
      </c>
      <c r="G26" s="452">
        <v>1893</v>
      </c>
      <c r="H26" s="451">
        <v>1491</v>
      </c>
      <c r="I26" s="52">
        <f t="shared" si="0"/>
        <v>-402</v>
      </c>
      <c r="J26" s="65">
        <f t="shared" si="1"/>
        <v>-21.2</v>
      </c>
      <c r="K26" s="50">
        <f t="shared" si="2"/>
        <v>-1002</v>
      </c>
      <c r="L26" s="64">
        <f t="shared" si="3"/>
        <v>-40.200000000000003</v>
      </c>
      <c r="M26" s="352"/>
    </row>
    <row r="27" spans="2:13" ht="13.5" customHeight="1" x14ac:dyDescent="0.2">
      <c r="B27" s="456" t="s">
        <v>44</v>
      </c>
      <c r="C27" s="455" t="s">
        <v>43</v>
      </c>
      <c r="D27" s="453">
        <v>267</v>
      </c>
      <c r="E27" s="453">
        <v>281</v>
      </c>
      <c r="F27" s="452">
        <v>289</v>
      </c>
      <c r="G27" s="452">
        <v>288</v>
      </c>
      <c r="H27" s="451">
        <v>213</v>
      </c>
      <c r="I27" s="77">
        <f t="shared" si="0"/>
        <v>-75</v>
      </c>
      <c r="J27" s="65">
        <f t="shared" si="1"/>
        <v>-26</v>
      </c>
      <c r="K27" s="76">
        <f t="shared" si="2"/>
        <v>-54</v>
      </c>
      <c r="L27" s="64">
        <f t="shared" si="3"/>
        <v>-20.2</v>
      </c>
      <c r="M27" s="352"/>
    </row>
    <row r="28" spans="2:13" ht="13.5" customHeight="1" x14ac:dyDescent="0.2">
      <c r="B28" s="10"/>
      <c r="C28" s="455" t="s">
        <v>42</v>
      </c>
      <c r="D28" s="453">
        <v>2</v>
      </c>
      <c r="E28" s="453">
        <v>2</v>
      </c>
      <c r="F28" s="452">
        <v>2</v>
      </c>
      <c r="G28" s="452">
        <v>2</v>
      </c>
      <c r="H28" s="451">
        <v>1</v>
      </c>
      <c r="I28" s="52">
        <f t="shared" si="0"/>
        <v>-1</v>
      </c>
      <c r="J28" s="65">
        <f t="shared" si="1"/>
        <v>-50</v>
      </c>
      <c r="K28" s="50">
        <f t="shared" si="2"/>
        <v>-1</v>
      </c>
      <c r="L28" s="64">
        <f t="shared" si="3"/>
        <v>-50</v>
      </c>
      <c r="M28" s="352"/>
    </row>
    <row r="29" spans="2:13" ht="13.5" customHeight="1" x14ac:dyDescent="0.2">
      <c r="B29" s="456" t="s">
        <v>41</v>
      </c>
      <c r="C29" s="455" t="s">
        <v>75</v>
      </c>
      <c r="D29" s="453">
        <v>391</v>
      </c>
      <c r="E29" s="453">
        <v>443</v>
      </c>
      <c r="F29" s="452">
        <v>486</v>
      </c>
      <c r="G29" s="452">
        <v>524</v>
      </c>
      <c r="H29" s="451">
        <v>456</v>
      </c>
      <c r="I29" s="52">
        <f t="shared" si="0"/>
        <v>-68</v>
      </c>
      <c r="J29" s="65">
        <f t="shared" si="1"/>
        <v>-13</v>
      </c>
      <c r="K29" s="50">
        <f t="shared" si="2"/>
        <v>65</v>
      </c>
      <c r="L29" s="64">
        <f t="shared" si="3"/>
        <v>16.600000000000001</v>
      </c>
      <c r="M29" s="352"/>
    </row>
    <row r="30" spans="2:13" ht="13.5" customHeight="1" x14ac:dyDescent="0.2">
      <c r="B30" s="10"/>
      <c r="C30" s="455" t="s">
        <v>74</v>
      </c>
      <c r="D30" s="453">
        <v>130</v>
      </c>
      <c r="E30" s="453">
        <v>123</v>
      </c>
      <c r="F30" s="452">
        <v>182</v>
      </c>
      <c r="G30" s="452">
        <v>197</v>
      </c>
      <c r="H30" s="451">
        <v>181</v>
      </c>
      <c r="I30" s="77">
        <f t="shared" si="0"/>
        <v>-16</v>
      </c>
      <c r="J30" s="65">
        <f t="shared" si="1"/>
        <v>-8.1</v>
      </c>
      <c r="K30" s="76">
        <f t="shared" si="2"/>
        <v>51</v>
      </c>
      <c r="L30" s="64">
        <f t="shared" si="3"/>
        <v>39.200000000000003</v>
      </c>
      <c r="M30" s="352"/>
    </row>
    <row r="31" spans="2:13" ht="13.5" customHeight="1" x14ac:dyDescent="0.2">
      <c r="B31" s="456" t="s">
        <v>39</v>
      </c>
      <c r="C31" s="455" t="s">
        <v>38</v>
      </c>
      <c r="D31" s="453">
        <v>317</v>
      </c>
      <c r="E31" s="453">
        <v>315</v>
      </c>
      <c r="F31" s="452">
        <v>271</v>
      </c>
      <c r="G31" s="452">
        <v>268</v>
      </c>
      <c r="H31" s="451">
        <v>289</v>
      </c>
      <c r="I31" s="52">
        <f t="shared" si="0"/>
        <v>21</v>
      </c>
      <c r="J31" s="65">
        <f t="shared" si="1"/>
        <v>7.8</v>
      </c>
      <c r="K31" s="50">
        <f t="shared" si="2"/>
        <v>-28</v>
      </c>
      <c r="L31" s="64">
        <f t="shared" si="3"/>
        <v>-8.8000000000000007</v>
      </c>
      <c r="M31" s="352"/>
    </row>
    <row r="32" spans="2:13" ht="13.5" customHeight="1" x14ac:dyDescent="0.2">
      <c r="B32" s="10"/>
      <c r="C32" s="455" t="s">
        <v>37</v>
      </c>
      <c r="D32" s="453">
        <v>1</v>
      </c>
      <c r="E32" s="453">
        <v>1</v>
      </c>
      <c r="F32" s="452">
        <v>1</v>
      </c>
      <c r="G32" s="452">
        <v>1</v>
      </c>
      <c r="H32" s="451">
        <v>0</v>
      </c>
      <c r="I32" s="52">
        <f t="shared" si="0"/>
        <v>-1</v>
      </c>
      <c r="J32" s="65" t="str">
        <f t="shared" si="1"/>
        <v>皆減　</v>
      </c>
      <c r="K32" s="50">
        <f t="shared" si="2"/>
        <v>-1</v>
      </c>
      <c r="L32" s="64" t="str">
        <f t="shared" si="3"/>
        <v>皆減　</v>
      </c>
      <c r="M32" s="352"/>
    </row>
    <row r="33" spans="2:13" ht="13.5" customHeight="1" x14ac:dyDescent="0.2">
      <c r="B33" s="10"/>
      <c r="C33" s="455" t="s">
        <v>36</v>
      </c>
      <c r="D33" s="453"/>
      <c r="E33" s="453"/>
      <c r="F33" s="452">
        <v>0</v>
      </c>
      <c r="G33" s="452">
        <v>0</v>
      </c>
      <c r="H33" s="451">
        <v>1</v>
      </c>
      <c r="I33" s="52">
        <f t="shared" si="0"/>
        <v>1</v>
      </c>
      <c r="J33" s="65" t="str">
        <f t="shared" si="1"/>
        <v>皆増　</v>
      </c>
      <c r="K33" s="50">
        <f t="shared" si="2"/>
        <v>1</v>
      </c>
      <c r="L33" s="64" t="str">
        <f t="shared" si="3"/>
        <v>皆増　</v>
      </c>
      <c r="M33" s="352"/>
    </row>
    <row r="34" spans="2:13" ht="13.5" customHeight="1" x14ac:dyDescent="0.2">
      <c r="B34" s="10"/>
      <c r="C34" s="454" t="s">
        <v>35</v>
      </c>
      <c r="D34" s="453">
        <v>27</v>
      </c>
      <c r="E34" s="453">
        <v>18</v>
      </c>
      <c r="F34" s="452">
        <v>0</v>
      </c>
      <c r="G34" s="452">
        <v>2</v>
      </c>
      <c r="H34" s="451">
        <v>33</v>
      </c>
      <c r="I34" s="52">
        <f t="shared" si="0"/>
        <v>31</v>
      </c>
      <c r="J34" s="65">
        <f t="shared" si="1"/>
        <v>1550</v>
      </c>
      <c r="K34" s="50">
        <f t="shared" si="2"/>
        <v>6</v>
      </c>
      <c r="L34" s="64">
        <f t="shared" si="3"/>
        <v>22.2</v>
      </c>
      <c r="M34" s="352"/>
    </row>
    <row r="35" spans="2:13" ht="13.5" customHeight="1" x14ac:dyDescent="0.2">
      <c r="B35" s="10"/>
      <c r="C35" s="450" t="s">
        <v>73</v>
      </c>
      <c r="D35" s="449">
        <v>131</v>
      </c>
      <c r="E35" s="449">
        <v>173</v>
      </c>
      <c r="F35" s="448">
        <v>231</v>
      </c>
      <c r="G35" s="448">
        <v>232</v>
      </c>
      <c r="H35" s="447">
        <v>222</v>
      </c>
      <c r="I35" s="58">
        <f t="shared" si="0"/>
        <v>-10</v>
      </c>
      <c r="J35" s="57">
        <f t="shared" si="1"/>
        <v>-4.3</v>
      </c>
      <c r="K35" s="56">
        <f t="shared" si="2"/>
        <v>91</v>
      </c>
      <c r="L35" s="55">
        <f t="shared" si="3"/>
        <v>69.5</v>
      </c>
      <c r="M35" s="352"/>
    </row>
    <row r="36" spans="2:13" ht="13.5" customHeight="1" x14ac:dyDescent="0.2">
      <c r="B36" s="446"/>
      <c r="C36" s="445" t="s">
        <v>33</v>
      </c>
      <c r="D36" s="444">
        <f>SUM(D21:D35)</f>
        <v>9259</v>
      </c>
      <c r="E36" s="444">
        <f>SUM(E21:E35)</f>
        <v>6984</v>
      </c>
      <c r="F36" s="443">
        <v>6909</v>
      </c>
      <c r="G36" s="443">
        <v>6009</v>
      </c>
      <c r="H36" s="442">
        <v>4913</v>
      </c>
      <c r="I36" s="52">
        <f t="shared" si="0"/>
        <v>-1096</v>
      </c>
      <c r="J36" s="51">
        <f t="shared" si="1"/>
        <v>-18.2</v>
      </c>
      <c r="K36" s="50">
        <f t="shared" si="2"/>
        <v>-4346</v>
      </c>
      <c r="L36" s="49">
        <f t="shared" si="3"/>
        <v>-46.9</v>
      </c>
      <c r="M36" s="352"/>
    </row>
    <row r="37" spans="2:13" ht="15" customHeight="1" thickBot="1" x14ac:dyDescent="0.25">
      <c r="B37" s="891" t="s">
        <v>32</v>
      </c>
      <c r="C37" s="892"/>
      <c r="D37" s="441">
        <f>SUM(D36,D20)</f>
        <v>42120</v>
      </c>
      <c r="E37" s="441">
        <f>SUM(E36,E20)</f>
        <v>43756</v>
      </c>
      <c r="F37" s="440">
        <v>44221</v>
      </c>
      <c r="G37" s="440">
        <v>41074</v>
      </c>
      <c r="H37" s="439">
        <v>41165</v>
      </c>
      <c r="I37" s="82">
        <f t="shared" si="0"/>
        <v>91</v>
      </c>
      <c r="J37" s="81">
        <f t="shared" si="1"/>
        <v>0.2</v>
      </c>
      <c r="K37" s="80">
        <f t="shared" si="2"/>
        <v>-955</v>
      </c>
      <c r="L37" s="115">
        <f t="shared" si="3"/>
        <v>-2.2999999999999998</v>
      </c>
      <c r="M37" s="352"/>
    </row>
    <row r="38" spans="2:13" ht="13.5" customHeight="1" x14ac:dyDescent="0.2">
      <c r="B38" s="438" t="s">
        <v>110</v>
      </c>
      <c r="C38" s="8" t="s">
        <v>122</v>
      </c>
      <c r="D38" s="8"/>
      <c r="E38" s="8"/>
      <c r="F38" s="8"/>
      <c r="G38" s="8"/>
      <c r="H38" s="8"/>
      <c r="I38" s="110"/>
      <c r="J38" s="110"/>
      <c r="K38" s="110"/>
      <c r="L38" s="110"/>
    </row>
    <row r="39" spans="2:13" ht="13.5" customHeight="1" x14ac:dyDescent="0.2">
      <c r="B39" s="8"/>
      <c r="C39" s="388" t="s">
        <v>68</v>
      </c>
      <c r="D39" s="2"/>
      <c r="E39" s="2"/>
      <c r="F39" s="2"/>
      <c r="G39" s="2"/>
      <c r="H39" s="2"/>
      <c r="I39" s="110"/>
      <c r="J39" s="110"/>
      <c r="K39" s="110"/>
      <c r="L39" s="110"/>
    </row>
    <row r="40" spans="2:13" ht="13.5" customHeight="1" x14ac:dyDescent="0.2">
      <c r="B40" s="8"/>
      <c r="C40" s="388"/>
      <c r="D40" s="2"/>
      <c r="E40" s="2"/>
      <c r="F40" s="2"/>
      <c r="G40" s="2"/>
      <c r="H40" s="2"/>
    </row>
    <row r="41" spans="2:13" ht="13.5" customHeight="1" x14ac:dyDescent="0.2"/>
    <row r="42" spans="2:13" ht="13.5" customHeight="1" x14ac:dyDescent="0.2"/>
    <row r="43" spans="2:13" ht="13.5" customHeight="1" x14ac:dyDescent="0.2"/>
    <row r="44" spans="2:13" ht="13.5" customHeight="1" x14ac:dyDescent="0.2"/>
    <row r="45" spans="2:13" ht="13.5" customHeight="1" x14ac:dyDescent="0.2"/>
    <row r="46" spans="2:13" ht="13.5" customHeight="1" x14ac:dyDescent="0.2"/>
    <row r="47" spans="2:13" ht="13.5" customHeight="1" x14ac:dyDescent="0.2"/>
    <row r="48" spans="2:13" ht="13.5" customHeight="1" x14ac:dyDescent="0.2"/>
  </sheetData>
  <mergeCells count="4">
    <mergeCell ref="B5:C5"/>
    <mergeCell ref="I3:J4"/>
    <mergeCell ref="K3:L4"/>
    <mergeCell ref="B37:C37"/>
  </mergeCells>
  <phoneticPr fontId="3"/>
  <pageMargins left="0.59055118110236227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79"/>
  <sheetViews>
    <sheetView showGridLines="0" showZeros="0" view="pageBreakPreview" zoomScale="85" zoomScaleNormal="75" zoomScaleSheetLayoutView="85" workbookViewId="0">
      <pane xSplit="3" ySplit="5" topLeftCell="E22" activePane="bottomRight" state="frozen"/>
      <selection activeCell="J16" sqref="J16"/>
      <selection pane="topRight" activeCell="J16" sqref="J16"/>
      <selection pane="bottomLeft" activeCell="J16" sqref="J16"/>
      <selection pane="bottomRight" activeCell="F37" sqref="F37"/>
    </sheetView>
  </sheetViews>
  <sheetFormatPr defaultColWidth="10.69921875" defaultRowHeight="17.25" x14ac:dyDescent="0.2"/>
  <cols>
    <col min="1" max="1" width="3.19921875" style="33" customWidth="1"/>
    <col min="2" max="2" width="4.69921875" style="33" customWidth="1"/>
    <col min="3" max="3" width="17.3984375" style="33" customWidth="1"/>
    <col min="4" max="16" width="10.5" style="33" customWidth="1"/>
    <col min="17" max="17" width="2.796875" style="33" customWidth="1"/>
    <col min="18" max="16384" width="10.69921875" style="33"/>
  </cols>
  <sheetData>
    <row r="1" spans="1:18" x14ac:dyDescent="0.2">
      <c r="A1" s="387"/>
      <c r="B1" s="387" t="s">
        <v>121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18" ht="18" thickBot="1" x14ac:dyDescent="0.25">
      <c r="A2" s="387"/>
      <c r="B2" s="437"/>
      <c r="C2" s="437"/>
      <c r="D2" s="437"/>
      <c r="E2" s="437"/>
      <c r="F2" s="437"/>
      <c r="G2" s="437"/>
      <c r="H2" s="903"/>
      <c r="I2" s="904"/>
      <c r="J2" s="904"/>
      <c r="K2" s="904"/>
      <c r="L2" s="436"/>
      <c r="M2" s="436"/>
      <c r="N2" s="436"/>
      <c r="O2" s="435"/>
      <c r="P2" s="435" t="s">
        <v>120</v>
      </c>
      <c r="Q2" s="387"/>
    </row>
    <row r="3" spans="1:18" x14ac:dyDescent="0.2">
      <c r="A3" s="387"/>
      <c r="B3" s="434"/>
      <c r="C3" s="433" t="s">
        <v>108</v>
      </c>
      <c r="D3" s="893" t="s">
        <v>119</v>
      </c>
      <c r="E3" s="894"/>
      <c r="F3" s="894"/>
      <c r="G3" s="895"/>
      <c r="H3" s="893" t="s">
        <v>118</v>
      </c>
      <c r="I3" s="894"/>
      <c r="J3" s="894"/>
      <c r="K3" s="895"/>
      <c r="L3" s="899" t="s">
        <v>117</v>
      </c>
      <c r="M3" s="900"/>
      <c r="N3" s="900"/>
      <c r="O3" s="900"/>
      <c r="P3" s="901"/>
      <c r="Q3" s="389"/>
      <c r="R3" s="351"/>
    </row>
    <row r="4" spans="1:18" x14ac:dyDescent="0.2">
      <c r="A4" s="387"/>
      <c r="B4" s="409"/>
      <c r="C4" s="432"/>
      <c r="D4" s="896"/>
      <c r="E4" s="897"/>
      <c r="F4" s="897"/>
      <c r="G4" s="898"/>
      <c r="H4" s="896"/>
      <c r="I4" s="897"/>
      <c r="J4" s="897"/>
      <c r="K4" s="898"/>
      <c r="L4" s="896"/>
      <c r="M4" s="897"/>
      <c r="N4" s="897"/>
      <c r="O4" s="897"/>
      <c r="P4" s="902"/>
      <c r="Q4" s="389"/>
      <c r="R4" s="351"/>
    </row>
    <row r="5" spans="1:18" ht="32.25" customHeight="1" thickBot="1" x14ac:dyDescent="0.25">
      <c r="A5" s="387"/>
      <c r="B5" s="909" t="s">
        <v>62</v>
      </c>
      <c r="C5" s="910"/>
      <c r="D5" s="377" t="s">
        <v>223</v>
      </c>
      <c r="E5" s="377" t="s">
        <v>224</v>
      </c>
      <c r="F5" s="377" t="s">
        <v>225</v>
      </c>
      <c r="G5" s="431" t="s">
        <v>116</v>
      </c>
      <c r="H5" s="377" t="s">
        <v>223</v>
      </c>
      <c r="I5" s="377" t="s">
        <v>224</v>
      </c>
      <c r="J5" s="377" t="s">
        <v>225</v>
      </c>
      <c r="K5" s="431" t="s">
        <v>116</v>
      </c>
      <c r="L5" s="377" t="s">
        <v>223</v>
      </c>
      <c r="M5" s="377" t="s">
        <v>224</v>
      </c>
      <c r="N5" s="377" t="s">
        <v>225</v>
      </c>
      <c r="O5" s="377" t="s">
        <v>107</v>
      </c>
      <c r="P5" s="430" t="s">
        <v>115</v>
      </c>
      <c r="Q5" s="389"/>
      <c r="R5" s="351"/>
    </row>
    <row r="6" spans="1:18" x14ac:dyDescent="0.2">
      <c r="A6" s="387"/>
      <c r="B6" s="409"/>
      <c r="C6" s="415" t="s">
        <v>57</v>
      </c>
      <c r="D6" s="429">
        <v>900</v>
      </c>
      <c r="E6" s="429">
        <v>735</v>
      </c>
      <c r="F6" s="429">
        <v>2093</v>
      </c>
      <c r="G6" s="419">
        <f>F6-E6</f>
        <v>1358</v>
      </c>
      <c r="H6" s="411">
        <v>1863</v>
      </c>
      <c r="I6" s="411">
        <v>2253</v>
      </c>
      <c r="J6" s="411">
        <v>2366</v>
      </c>
      <c r="K6" s="418">
        <f>J6-I6</f>
        <v>113</v>
      </c>
      <c r="L6" s="411">
        <f>SUM(D6,H6)</f>
        <v>2763</v>
      </c>
      <c r="M6" s="411">
        <f>SUM(E6,I6)</f>
        <v>2988</v>
      </c>
      <c r="N6" s="411">
        <f>SUM(F6,J6)</f>
        <v>4459</v>
      </c>
      <c r="O6" s="411">
        <f>N6-M6</f>
        <v>1471</v>
      </c>
      <c r="P6" s="410">
        <f>IF(AND(M6=0,N6&gt;0),"皆増　　",IF(AND(M6&gt;0,N6=0),"皆減　　",IF(AND(M6=0,N6=0),"",ROUND(O6/M6*100,1))))</f>
        <v>49.2</v>
      </c>
      <c r="Q6" s="389"/>
      <c r="R6" s="351"/>
    </row>
    <row r="7" spans="1:18" x14ac:dyDescent="0.2">
      <c r="A7" s="387"/>
      <c r="B7" s="409"/>
      <c r="C7" s="415" t="s">
        <v>114</v>
      </c>
      <c r="D7" s="428">
        <v>0</v>
      </c>
      <c r="E7" s="428">
        <v>0</v>
      </c>
      <c r="F7" s="428">
        <v>0</v>
      </c>
      <c r="G7" s="412">
        <f t="shared" ref="G7:G37" si="0">F7-E7</f>
        <v>0</v>
      </c>
      <c r="H7" s="411">
        <v>0</v>
      </c>
      <c r="I7" s="411">
        <v>0</v>
      </c>
      <c r="J7" s="411">
        <v>0</v>
      </c>
      <c r="K7" s="405">
        <f t="shared" ref="K7:K19" si="1">J7-I7</f>
        <v>0</v>
      </c>
      <c r="L7" s="411">
        <f t="shared" ref="L7:M9" si="2">SUM(D7,H7)</f>
        <v>0</v>
      </c>
      <c r="M7" s="411">
        <f t="shared" si="2"/>
        <v>0</v>
      </c>
      <c r="N7" s="411">
        <f>SUM(F7,J7)</f>
        <v>0</v>
      </c>
      <c r="O7" s="411">
        <f t="shared" ref="O7:O37" si="3">N7-M7</f>
        <v>0</v>
      </c>
      <c r="P7" s="410" t="str">
        <f t="shared" ref="P7:P37" si="4">IF(AND(M7=0,N7&gt;0),"皆増　　",IF(AND(M7&gt;0,N7=0),"皆減　　",IF(AND(M7=0,N7=0),"",ROUND(O7/M7*100,1))))</f>
        <v/>
      </c>
      <c r="Q7" s="389"/>
      <c r="R7" s="351"/>
    </row>
    <row r="8" spans="1:18" x14ac:dyDescent="0.2">
      <c r="A8" s="387"/>
      <c r="B8" s="409"/>
      <c r="C8" s="415" t="s">
        <v>56</v>
      </c>
      <c r="D8" s="411">
        <v>0</v>
      </c>
      <c r="E8" s="411">
        <v>0</v>
      </c>
      <c r="F8" s="411">
        <v>0</v>
      </c>
      <c r="G8" s="417">
        <f t="shared" si="0"/>
        <v>0</v>
      </c>
      <c r="H8" s="411">
        <v>0</v>
      </c>
      <c r="I8" s="411">
        <v>0</v>
      </c>
      <c r="J8" s="411">
        <v>0</v>
      </c>
      <c r="K8" s="405">
        <f t="shared" si="1"/>
        <v>0</v>
      </c>
      <c r="L8" s="411">
        <f t="shared" si="2"/>
        <v>0</v>
      </c>
      <c r="M8" s="411">
        <f t="shared" si="2"/>
        <v>0</v>
      </c>
      <c r="N8" s="411">
        <f>SUM(F8,J8)</f>
        <v>0</v>
      </c>
      <c r="O8" s="411">
        <f t="shared" si="3"/>
        <v>0</v>
      </c>
      <c r="P8" s="410" t="str">
        <f t="shared" si="4"/>
        <v/>
      </c>
      <c r="Q8" s="389"/>
      <c r="R8" s="351"/>
    </row>
    <row r="9" spans="1:18" x14ac:dyDescent="0.2">
      <c r="A9" s="387"/>
      <c r="B9" s="416" t="s">
        <v>47</v>
      </c>
      <c r="C9" s="415" t="s">
        <v>55</v>
      </c>
      <c r="D9" s="411">
        <v>0</v>
      </c>
      <c r="E9" s="411">
        <v>0</v>
      </c>
      <c r="F9" s="411">
        <v>0</v>
      </c>
      <c r="G9" s="405">
        <f t="shared" si="0"/>
        <v>0</v>
      </c>
      <c r="H9" s="411">
        <v>0</v>
      </c>
      <c r="I9" s="411">
        <v>0</v>
      </c>
      <c r="J9" s="411">
        <v>0</v>
      </c>
      <c r="K9" s="412">
        <f t="shared" si="1"/>
        <v>0</v>
      </c>
      <c r="L9" s="411">
        <f t="shared" si="2"/>
        <v>0</v>
      </c>
      <c r="M9" s="411">
        <f t="shared" si="2"/>
        <v>0</v>
      </c>
      <c r="N9" s="411">
        <f>SUM(F9,J9)</f>
        <v>0</v>
      </c>
      <c r="O9" s="411">
        <f t="shared" si="3"/>
        <v>0</v>
      </c>
      <c r="P9" s="410" t="str">
        <f t="shared" si="4"/>
        <v/>
      </c>
      <c r="Q9" s="389"/>
      <c r="R9" s="351"/>
    </row>
    <row r="10" spans="1:18" x14ac:dyDescent="0.2">
      <c r="A10" s="387"/>
      <c r="B10" s="409"/>
      <c r="C10" s="415" t="s">
        <v>54</v>
      </c>
      <c r="D10" s="411">
        <v>5007</v>
      </c>
      <c r="E10" s="411">
        <v>4372</v>
      </c>
      <c r="F10" s="411">
        <v>3830</v>
      </c>
      <c r="G10" s="412">
        <f t="shared" si="0"/>
        <v>-542</v>
      </c>
      <c r="H10" s="411">
        <v>4692</v>
      </c>
      <c r="I10" s="411">
        <v>2555</v>
      </c>
      <c r="J10" s="411">
        <v>2616</v>
      </c>
      <c r="K10" s="417">
        <f t="shared" si="1"/>
        <v>61</v>
      </c>
      <c r="L10" s="411">
        <v>9698</v>
      </c>
      <c r="M10" s="411">
        <f>SUM(E10,I10)</f>
        <v>6927</v>
      </c>
      <c r="N10" s="411">
        <v>6447</v>
      </c>
      <c r="O10" s="411">
        <f t="shared" si="3"/>
        <v>-480</v>
      </c>
      <c r="P10" s="410">
        <f t="shared" si="4"/>
        <v>-6.9</v>
      </c>
      <c r="Q10" s="389"/>
      <c r="R10" s="351"/>
    </row>
    <row r="11" spans="1:18" x14ac:dyDescent="0.2">
      <c r="A11" s="387"/>
      <c r="B11" s="409"/>
      <c r="C11" s="415" t="s">
        <v>48</v>
      </c>
      <c r="D11" s="411">
        <v>16496</v>
      </c>
      <c r="E11" s="411">
        <v>16240</v>
      </c>
      <c r="F11" s="411">
        <v>16519</v>
      </c>
      <c r="G11" s="405">
        <f t="shared" si="0"/>
        <v>279</v>
      </c>
      <c r="H11" s="411">
        <v>4931</v>
      </c>
      <c r="I11" s="411">
        <v>4796</v>
      </c>
      <c r="J11" s="411">
        <v>4333</v>
      </c>
      <c r="K11" s="405">
        <f t="shared" si="1"/>
        <v>-463</v>
      </c>
      <c r="L11" s="411">
        <v>21428</v>
      </c>
      <c r="M11" s="411">
        <v>21035</v>
      </c>
      <c r="N11" s="411">
        <v>20853</v>
      </c>
      <c r="O11" s="411">
        <f t="shared" si="3"/>
        <v>-182</v>
      </c>
      <c r="P11" s="410">
        <f t="shared" si="4"/>
        <v>-0.9</v>
      </c>
      <c r="Q11" s="389"/>
      <c r="R11" s="351"/>
    </row>
    <row r="12" spans="1:18" x14ac:dyDescent="0.2">
      <c r="A12" s="387"/>
      <c r="B12" s="416" t="s">
        <v>41</v>
      </c>
      <c r="C12" s="415" t="s">
        <v>46</v>
      </c>
      <c r="D12" s="411">
        <v>1527</v>
      </c>
      <c r="E12" s="411">
        <v>1639</v>
      </c>
      <c r="F12" s="411">
        <v>1854</v>
      </c>
      <c r="G12" s="405">
        <f t="shared" si="0"/>
        <v>215</v>
      </c>
      <c r="H12" s="411">
        <v>377</v>
      </c>
      <c r="I12" s="411">
        <v>614</v>
      </c>
      <c r="J12" s="411">
        <v>482</v>
      </c>
      <c r="K12" s="412">
        <f t="shared" si="1"/>
        <v>-132</v>
      </c>
      <c r="L12" s="411">
        <v>1903</v>
      </c>
      <c r="M12" s="411">
        <f>SUM(E12,I12)</f>
        <v>2253</v>
      </c>
      <c r="N12" s="411">
        <v>2335</v>
      </c>
      <c r="O12" s="411">
        <f t="shared" si="3"/>
        <v>82</v>
      </c>
      <c r="P12" s="410">
        <f t="shared" si="4"/>
        <v>3.6</v>
      </c>
      <c r="Q12" s="389"/>
      <c r="R12" s="351"/>
    </row>
    <row r="13" spans="1:18" x14ac:dyDescent="0.2">
      <c r="A13" s="387"/>
      <c r="B13" s="416"/>
      <c r="C13" s="427" t="s">
        <v>105</v>
      </c>
      <c r="D13" s="411">
        <v>1209</v>
      </c>
      <c r="E13" s="411">
        <v>1282</v>
      </c>
      <c r="F13" s="411">
        <v>1582</v>
      </c>
      <c r="G13" s="405">
        <f t="shared" si="0"/>
        <v>300</v>
      </c>
      <c r="H13" s="411">
        <v>267</v>
      </c>
      <c r="I13" s="411">
        <v>537</v>
      </c>
      <c r="J13" s="411">
        <v>410</v>
      </c>
      <c r="K13" s="417">
        <f t="shared" si="1"/>
        <v>-127</v>
      </c>
      <c r="L13" s="411">
        <f t="shared" ref="L13:L20" si="5">SUM(D13,H13)</f>
        <v>1476</v>
      </c>
      <c r="M13" s="411">
        <f>SUM(E13,I13)</f>
        <v>1819</v>
      </c>
      <c r="N13" s="411">
        <v>1993</v>
      </c>
      <c r="O13" s="411">
        <f t="shared" si="3"/>
        <v>174</v>
      </c>
      <c r="P13" s="410">
        <f t="shared" si="4"/>
        <v>9.6</v>
      </c>
      <c r="Q13" s="389"/>
      <c r="R13" s="351"/>
    </row>
    <row r="14" spans="1:18" x14ac:dyDescent="0.2">
      <c r="A14" s="387"/>
      <c r="B14" s="416"/>
      <c r="C14" s="427" t="s">
        <v>232</v>
      </c>
      <c r="D14" s="411"/>
      <c r="E14" s="411"/>
      <c r="F14" s="411">
        <v>50</v>
      </c>
      <c r="G14" s="405">
        <f t="shared" si="0"/>
        <v>50</v>
      </c>
      <c r="H14" s="411"/>
      <c r="I14" s="411"/>
      <c r="J14" s="411">
        <v>15</v>
      </c>
      <c r="K14" s="417">
        <f t="shared" si="1"/>
        <v>15</v>
      </c>
      <c r="L14" s="411"/>
      <c r="M14" s="411"/>
      <c r="N14" s="411">
        <v>64</v>
      </c>
      <c r="O14" s="411">
        <f t="shared" si="3"/>
        <v>64</v>
      </c>
      <c r="P14" s="410" t="str">
        <f>IF(AND(M14=0,N14&gt;0),"皆増　　",IF(AND(M14&gt;0,N14=0),"皆減　　",IF(AND(M14=0,N14=0),"",ROUND(O14/M14*100,1))))</f>
        <v>皆増　　</v>
      </c>
      <c r="Q14" s="389"/>
      <c r="R14" s="351"/>
    </row>
    <row r="15" spans="1:18" x14ac:dyDescent="0.2">
      <c r="A15" s="387"/>
      <c r="B15" s="416"/>
      <c r="C15" s="427" t="s">
        <v>111</v>
      </c>
      <c r="D15" s="411">
        <v>13</v>
      </c>
      <c r="E15" s="411">
        <v>12</v>
      </c>
      <c r="F15" s="411">
        <v>87</v>
      </c>
      <c r="G15" s="405">
        <f t="shared" si="0"/>
        <v>75</v>
      </c>
      <c r="H15" s="411">
        <v>0</v>
      </c>
      <c r="I15" s="411">
        <v>0</v>
      </c>
      <c r="J15" s="411">
        <v>0</v>
      </c>
      <c r="K15" s="417">
        <f t="shared" si="1"/>
        <v>0</v>
      </c>
      <c r="L15" s="411">
        <f t="shared" si="5"/>
        <v>13</v>
      </c>
      <c r="M15" s="411">
        <v>13</v>
      </c>
      <c r="N15" s="411">
        <v>87</v>
      </c>
      <c r="O15" s="411">
        <f t="shared" si="3"/>
        <v>74</v>
      </c>
      <c r="P15" s="410">
        <f t="shared" si="4"/>
        <v>569.20000000000005</v>
      </c>
      <c r="Q15" s="389"/>
      <c r="R15" s="351"/>
    </row>
    <row r="16" spans="1:18" x14ac:dyDescent="0.2">
      <c r="A16" s="387"/>
      <c r="B16" s="416" t="s">
        <v>113</v>
      </c>
      <c r="C16" s="415" t="s">
        <v>37</v>
      </c>
      <c r="D16" s="411">
        <v>0</v>
      </c>
      <c r="E16" s="411">
        <v>0</v>
      </c>
      <c r="F16" s="411">
        <v>0</v>
      </c>
      <c r="G16" s="417">
        <f t="shared" si="0"/>
        <v>0</v>
      </c>
      <c r="H16" s="411">
        <v>0</v>
      </c>
      <c r="I16" s="411">
        <v>0</v>
      </c>
      <c r="J16" s="411">
        <v>0</v>
      </c>
      <c r="K16" s="405">
        <f t="shared" si="1"/>
        <v>0</v>
      </c>
      <c r="L16" s="411">
        <f t="shared" si="5"/>
        <v>0</v>
      </c>
      <c r="M16" s="411">
        <f>SUM(E16,I16)</f>
        <v>0</v>
      </c>
      <c r="N16" s="411">
        <f>SUM(F16,J16)</f>
        <v>0</v>
      </c>
      <c r="O16" s="411">
        <f t="shared" si="3"/>
        <v>0</v>
      </c>
      <c r="P16" s="410" t="str">
        <f t="shared" si="4"/>
        <v/>
      </c>
      <c r="Q16" s="389"/>
      <c r="R16" s="351"/>
    </row>
    <row r="17" spans="1:18" x14ac:dyDescent="0.2">
      <c r="A17" s="387"/>
      <c r="B17" s="416"/>
      <c r="C17" s="415" t="s">
        <v>35</v>
      </c>
      <c r="D17" s="411">
        <v>0</v>
      </c>
      <c r="E17" s="411">
        <v>0</v>
      </c>
      <c r="F17" s="411">
        <v>0</v>
      </c>
      <c r="G17" s="405">
        <f t="shared" si="0"/>
        <v>0</v>
      </c>
      <c r="H17" s="411">
        <v>0</v>
      </c>
      <c r="I17" s="411">
        <v>0</v>
      </c>
      <c r="J17" s="411">
        <v>0</v>
      </c>
      <c r="K17" s="412">
        <f t="shared" si="1"/>
        <v>0</v>
      </c>
      <c r="L17" s="411">
        <f t="shared" si="5"/>
        <v>0</v>
      </c>
      <c r="M17" s="411">
        <f>SUM(E17,I17)</f>
        <v>0</v>
      </c>
      <c r="N17" s="411">
        <f>SUM(F17,J17)</f>
        <v>0</v>
      </c>
      <c r="O17" s="411">
        <f t="shared" si="3"/>
        <v>0</v>
      </c>
      <c r="P17" s="410" t="str">
        <f t="shared" si="4"/>
        <v/>
      </c>
      <c r="Q17" s="389"/>
      <c r="R17" s="351"/>
    </row>
    <row r="18" spans="1:18" x14ac:dyDescent="0.2">
      <c r="A18" s="387"/>
      <c r="B18" s="409"/>
      <c r="C18" s="415" t="s">
        <v>73</v>
      </c>
      <c r="D18" s="411">
        <v>17</v>
      </c>
      <c r="E18" s="411">
        <v>17</v>
      </c>
      <c r="F18" s="411">
        <v>11</v>
      </c>
      <c r="G18" s="405">
        <f t="shared" si="0"/>
        <v>-6</v>
      </c>
      <c r="H18" s="411">
        <v>13</v>
      </c>
      <c r="I18" s="411">
        <v>14</v>
      </c>
      <c r="J18" s="411">
        <v>4</v>
      </c>
      <c r="K18" s="423">
        <f t="shared" si="1"/>
        <v>-10</v>
      </c>
      <c r="L18" s="411">
        <f>SUM(D18,H18)</f>
        <v>30</v>
      </c>
      <c r="M18" s="411">
        <v>30</v>
      </c>
      <c r="N18" s="411">
        <f>F18+J18</f>
        <v>15</v>
      </c>
      <c r="O18" s="411">
        <f t="shared" si="3"/>
        <v>-15</v>
      </c>
      <c r="P18" s="410">
        <f t="shared" si="4"/>
        <v>-50</v>
      </c>
      <c r="Q18" s="389"/>
      <c r="R18" s="351"/>
    </row>
    <row r="19" spans="1:18" x14ac:dyDescent="0.2">
      <c r="A19" s="387"/>
      <c r="B19" s="409"/>
      <c r="C19" s="426" t="s">
        <v>112</v>
      </c>
      <c r="D19" s="425">
        <v>0</v>
      </c>
      <c r="E19" s="425">
        <v>0</v>
      </c>
      <c r="F19" s="425">
        <v>0</v>
      </c>
      <c r="G19" s="424">
        <f t="shared" si="0"/>
        <v>0</v>
      </c>
      <c r="H19" s="403">
        <v>0</v>
      </c>
      <c r="I19" s="403">
        <v>0</v>
      </c>
      <c r="J19" s="403">
        <v>0</v>
      </c>
      <c r="K19" s="423">
        <f t="shared" si="1"/>
        <v>0</v>
      </c>
      <c r="L19" s="407">
        <f t="shared" si="5"/>
        <v>0</v>
      </c>
      <c r="M19" s="407">
        <f>SUM(E19,I19)</f>
        <v>0</v>
      </c>
      <c r="N19" s="407">
        <f>SUM(F19,J19)</f>
        <v>0</v>
      </c>
      <c r="O19" s="403">
        <f t="shared" si="3"/>
        <v>0</v>
      </c>
      <c r="P19" s="410" t="str">
        <f t="shared" si="4"/>
        <v/>
      </c>
      <c r="Q19" s="389"/>
      <c r="R19" s="351"/>
    </row>
    <row r="20" spans="1:18" ht="18" thickBot="1" x14ac:dyDescent="0.25">
      <c r="A20" s="387"/>
      <c r="B20" s="422"/>
      <c r="C20" s="421" t="s">
        <v>33</v>
      </c>
      <c r="D20" s="391">
        <f>SUM(D6:D19)</f>
        <v>25169</v>
      </c>
      <c r="E20" s="391">
        <f>SUM(E6:E19)</f>
        <v>24297</v>
      </c>
      <c r="F20" s="391">
        <v>26027</v>
      </c>
      <c r="G20" s="392">
        <f t="shared" si="0"/>
        <v>1730</v>
      </c>
      <c r="H20" s="420">
        <f>SUM(H6:H19)</f>
        <v>12143</v>
      </c>
      <c r="I20" s="420">
        <f>SUM(I6:I19)</f>
        <v>10769</v>
      </c>
      <c r="J20" s="420">
        <f>SUM(J6:J19)</f>
        <v>10226</v>
      </c>
      <c r="K20" s="392">
        <f>J20-I20</f>
        <v>-543</v>
      </c>
      <c r="L20" s="391">
        <f t="shared" si="5"/>
        <v>37312</v>
      </c>
      <c r="M20" s="391">
        <f>SUM(E20,I20)</f>
        <v>35066</v>
      </c>
      <c r="N20" s="391">
        <v>36252</v>
      </c>
      <c r="O20" s="420">
        <f t="shared" si="3"/>
        <v>1186</v>
      </c>
      <c r="P20" s="390">
        <f t="shared" si="4"/>
        <v>3.4</v>
      </c>
      <c r="Q20" s="389"/>
      <c r="R20" s="351"/>
    </row>
    <row r="21" spans="1:18" x14ac:dyDescent="0.2">
      <c r="A21" s="387"/>
      <c r="B21" s="409"/>
      <c r="C21" s="415" t="s">
        <v>51</v>
      </c>
      <c r="D21" s="411">
        <v>15</v>
      </c>
      <c r="E21" s="411">
        <v>11</v>
      </c>
      <c r="F21" s="411">
        <v>17</v>
      </c>
      <c r="G21" s="419">
        <f t="shared" si="0"/>
        <v>6</v>
      </c>
      <c r="H21" s="411">
        <v>22</v>
      </c>
      <c r="I21" s="411">
        <v>16</v>
      </c>
      <c r="J21" s="411">
        <v>15</v>
      </c>
      <c r="K21" s="418">
        <f>J21-I21</f>
        <v>-1</v>
      </c>
      <c r="L21" s="411">
        <v>36</v>
      </c>
      <c r="M21" s="411">
        <v>26</v>
      </c>
      <c r="N21" s="411">
        <v>33</v>
      </c>
      <c r="O21" s="411">
        <f t="shared" si="3"/>
        <v>7</v>
      </c>
      <c r="P21" s="410">
        <f t="shared" si="4"/>
        <v>26.9</v>
      </c>
      <c r="Q21" s="389"/>
      <c r="R21" s="351"/>
    </row>
    <row r="22" spans="1:18" x14ac:dyDescent="0.2">
      <c r="A22" s="387"/>
      <c r="B22" s="409"/>
      <c r="C22" s="415" t="s">
        <v>50</v>
      </c>
      <c r="D22" s="411">
        <v>110</v>
      </c>
      <c r="E22" s="411">
        <v>149</v>
      </c>
      <c r="F22" s="411">
        <v>146</v>
      </c>
      <c r="G22" s="412">
        <f t="shared" si="0"/>
        <v>-3</v>
      </c>
      <c r="H22" s="411">
        <v>0</v>
      </c>
      <c r="I22" s="411">
        <v>0</v>
      </c>
      <c r="J22" s="411">
        <v>0</v>
      </c>
      <c r="K22" s="405">
        <f t="shared" ref="K22:K36" si="6">J22-I22</f>
        <v>0</v>
      </c>
      <c r="L22" s="411">
        <f t="shared" ref="L22:N23" si="7">SUM(D22,H22)</f>
        <v>110</v>
      </c>
      <c r="M22" s="411">
        <f t="shared" si="7"/>
        <v>149</v>
      </c>
      <c r="N22" s="411">
        <f t="shared" si="7"/>
        <v>146</v>
      </c>
      <c r="O22" s="411">
        <f t="shared" si="3"/>
        <v>-3</v>
      </c>
      <c r="P22" s="410">
        <f t="shared" si="4"/>
        <v>-2</v>
      </c>
      <c r="Q22" s="389"/>
      <c r="R22" s="351"/>
    </row>
    <row r="23" spans="1:18" x14ac:dyDescent="0.2">
      <c r="A23" s="387"/>
      <c r="B23" s="409"/>
      <c r="C23" s="415" t="s">
        <v>76</v>
      </c>
      <c r="D23" s="411">
        <v>0</v>
      </c>
      <c r="E23" s="411">
        <v>0</v>
      </c>
      <c r="F23" s="411">
        <v>0</v>
      </c>
      <c r="G23" s="417">
        <f t="shared" si="0"/>
        <v>0</v>
      </c>
      <c r="H23" s="411">
        <v>0</v>
      </c>
      <c r="I23" s="411">
        <v>0</v>
      </c>
      <c r="J23" s="411">
        <v>0</v>
      </c>
      <c r="K23" s="405">
        <f t="shared" si="6"/>
        <v>0</v>
      </c>
      <c r="L23" s="411">
        <f t="shared" si="7"/>
        <v>0</v>
      </c>
      <c r="M23" s="411">
        <f t="shared" si="7"/>
        <v>0</v>
      </c>
      <c r="N23" s="411">
        <f t="shared" si="7"/>
        <v>0</v>
      </c>
      <c r="O23" s="411">
        <f t="shared" si="3"/>
        <v>0</v>
      </c>
      <c r="P23" s="410" t="str">
        <f t="shared" si="4"/>
        <v/>
      </c>
      <c r="Q23" s="389"/>
      <c r="R23" s="351"/>
    </row>
    <row r="24" spans="1:18" x14ac:dyDescent="0.2">
      <c r="A24" s="387"/>
      <c r="B24" s="409"/>
      <c r="C24" s="415" t="s">
        <v>48</v>
      </c>
      <c r="D24" s="411">
        <v>1696</v>
      </c>
      <c r="E24" s="411">
        <v>1364</v>
      </c>
      <c r="F24" s="411">
        <v>1114</v>
      </c>
      <c r="G24" s="405">
        <f t="shared" si="0"/>
        <v>-250</v>
      </c>
      <c r="H24" s="411">
        <v>477</v>
      </c>
      <c r="I24" s="411">
        <v>329</v>
      </c>
      <c r="J24" s="411">
        <v>216</v>
      </c>
      <c r="K24" s="405">
        <f t="shared" si="6"/>
        <v>-113</v>
      </c>
      <c r="L24" s="411">
        <f>SUM(D24,H24)</f>
        <v>2173</v>
      </c>
      <c r="M24" s="411">
        <v>1694</v>
      </c>
      <c r="N24" s="411">
        <v>1330</v>
      </c>
      <c r="O24" s="411">
        <f t="shared" si="3"/>
        <v>-364</v>
      </c>
      <c r="P24" s="410">
        <f t="shared" si="4"/>
        <v>-21.5</v>
      </c>
      <c r="Q24" s="389"/>
      <c r="R24" s="351"/>
    </row>
    <row r="25" spans="1:18" x14ac:dyDescent="0.2">
      <c r="A25" s="387"/>
      <c r="B25" s="416" t="s">
        <v>47</v>
      </c>
      <c r="C25" s="415" t="s">
        <v>46</v>
      </c>
      <c r="D25" s="411">
        <v>932</v>
      </c>
      <c r="E25" s="411">
        <v>591</v>
      </c>
      <c r="F25" s="411">
        <v>414</v>
      </c>
      <c r="G25" s="412">
        <f t="shared" si="0"/>
        <v>-177</v>
      </c>
      <c r="H25" s="411">
        <v>201</v>
      </c>
      <c r="I25" s="411">
        <v>142</v>
      </c>
      <c r="J25" s="411">
        <v>105</v>
      </c>
      <c r="K25" s="405">
        <f t="shared" si="6"/>
        <v>-37</v>
      </c>
      <c r="L25" s="411">
        <v>1134</v>
      </c>
      <c r="M25" s="411">
        <v>734</v>
      </c>
      <c r="N25" s="411">
        <v>518</v>
      </c>
      <c r="O25" s="411">
        <f t="shared" si="3"/>
        <v>-216</v>
      </c>
      <c r="P25" s="410">
        <f t="shared" si="4"/>
        <v>-29.4</v>
      </c>
      <c r="Q25" s="389"/>
      <c r="R25" s="351"/>
    </row>
    <row r="26" spans="1:18" x14ac:dyDescent="0.2">
      <c r="A26" s="387"/>
      <c r="B26" s="409"/>
      <c r="C26" s="415" t="s">
        <v>45</v>
      </c>
      <c r="D26" s="411">
        <v>1554</v>
      </c>
      <c r="E26" s="411">
        <v>1436</v>
      </c>
      <c r="F26" s="411">
        <v>1078</v>
      </c>
      <c r="G26" s="405">
        <f t="shared" si="0"/>
        <v>-358</v>
      </c>
      <c r="H26" s="411">
        <v>439</v>
      </c>
      <c r="I26" s="411">
        <v>457</v>
      </c>
      <c r="J26" s="411">
        <v>414</v>
      </c>
      <c r="K26" s="412">
        <f t="shared" si="6"/>
        <v>-43</v>
      </c>
      <c r="L26" s="411">
        <v>1992</v>
      </c>
      <c r="M26" s="411">
        <f>SUM(E26,I26)</f>
        <v>1893</v>
      </c>
      <c r="N26" s="411">
        <v>1491</v>
      </c>
      <c r="O26" s="411">
        <f t="shared" si="3"/>
        <v>-402</v>
      </c>
      <c r="P26" s="410">
        <f t="shared" si="4"/>
        <v>-21.2</v>
      </c>
      <c r="Q26" s="389"/>
      <c r="R26" s="351"/>
    </row>
    <row r="27" spans="1:18" x14ac:dyDescent="0.2">
      <c r="A27" s="387"/>
      <c r="B27" s="416" t="s">
        <v>44</v>
      </c>
      <c r="C27" s="415" t="s">
        <v>43</v>
      </c>
      <c r="D27" s="411">
        <v>205</v>
      </c>
      <c r="E27" s="411">
        <v>200</v>
      </c>
      <c r="F27" s="411">
        <v>151</v>
      </c>
      <c r="G27" s="405">
        <f t="shared" si="0"/>
        <v>-49</v>
      </c>
      <c r="H27" s="411">
        <v>84</v>
      </c>
      <c r="I27" s="411">
        <v>88</v>
      </c>
      <c r="J27" s="411">
        <v>62</v>
      </c>
      <c r="K27" s="417">
        <f t="shared" si="6"/>
        <v>-26</v>
      </c>
      <c r="L27" s="411">
        <f>SUM(D27,H27)</f>
        <v>289</v>
      </c>
      <c r="M27" s="411">
        <f>SUM(E27,I27)</f>
        <v>288</v>
      </c>
      <c r="N27" s="411">
        <v>213</v>
      </c>
      <c r="O27" s="411">
        <f t="shared" si="3"/>
        <v>-75</v>
      </c>
      <c r="P27" s="410">
        <f t="shared" si="4"/>
        <v>-26</v>
      </c>
      <c r="Q27" s="389"/>
      <c r="R27" s="351"/>
    </row>
    <row r="28" spans="1:18" x14ac:dyDescent="0.2">
      <c r="A28" s="387"/>
      <c r="B28" s="409"/>
      <c r="C28" s="415" t="s">
        <v>42</v>
      </c>
      <c r="D28" s="411">
        <v>2</v>
      </c>
      <c r="E28" s="411">
        <v>2</v>
      </c>
      <c r="F28" s="411">
        <v>1</v>
      </c>
      <c r="G28" s="405">
        <f t="shared" si="0"/>
        <v>-1</v>
      </c>
      <c r="H28" s="411">
        <v>0</v>
      </c>
      <c r="I28" s="411">
        <v>0</v>
      </c>
      <c r="J28" s="411">
        <v>0</v>
      </c>
      <c r="K28" s="417">
        <f t="shared" si="6"/>
        <v>0</v>
      </c>
      <c r="L28" s="411">
        <f>SUM(D28,H28)</f>
        <v>2</v>
      </c>
      <c r="M28" s="411">
        <f>SUM(E28,I28)</f>
        <v>2</v>
      </c>
      <c r="N28" s="411">
        <v>1</v>
      </c>
      <c r="O28" s="411">
        <f t="shared" si="3"/>
        <v>-1</v>
      </c>
      <c r="P28" s="410">
        <f t="shared" si="4"/>
        <v>-50</v>
      </c>
      <c r="Q28" s="389"/>
      <c r="R28" s="351"/>
    </row>
    <row r="29" spans="1:18" x14ac:dyDescent="0.2">
      <c r="A29" s="387"/>
      <c r="B29" s="416" t="s">
        <v>41</v>
      </c>
      <c r="C29" s="415" t="s">
        <v>111</v>
      </c>
      <c r="D29" s="411">
        <v>410</v>
      </c>
      <c r="E29" s="411">
        <v>444</v>
      </c>
      <c r="F29" s="411">
        <v>381</v>
      </c>
      <c r="G29" s="412">
        <f t="shared" si="0"/>
        <v>-63</v>
      </c>
      <c r="H29" s="411">
        <v>77</v>
      </c>
      <c r="I29" s="411">
        <v>79</v>
      </c>
      <c r="J29" s="411">
        <v>75</v>
      </c>
      <c r="K29" s="405">
        <f t="shared" si="6"/>
        <v>-4</v>
      </c>
      <c r="L29" s="411">
        <v>486</v>
      </c>
      <c r="M29" s="411">
        <v>524</v>
      </c>
      <c r="N29" s="411">
        <v>456</v>
      </c>
      <c r="O29" s="411">
        <f t="shared" si="3"/>
        <v>-68</v>
      </c>
      <c r="P29" s="410">
        <f t="shared" si="4"/>
        <v>-13</v>
      </c>
      <c r="Q29" s="389"/>
      <c r="R29" s="351"/>
    </row>
    <row r="30" spans="1:18" ht="17.25" customHeight="1" x14ac:dyDescent="0.2">
      <c r="A30" s="387"/>
      <c r="B30" s="409"/>
      <c r="C30" s="415" t="s">
        <v>74</v>
      </c>
      <c r="D30" s="411">
        <v>83</v>
      </c>
      <c r="E30" s="411">
        <v>105</v>
      </c>
      <c r="F30" s="411">
        <v>94</v>
      </c>
      <c r="G30" s="417">
        <f t="shared" si="0"/>
        <v>-11</v>
      </c>
      <c r="H30" s="411">
        <v>98</v>
      </c>
      <c r="I30" s="411">
        <v>91</v>
      </c>
      <c r="J30" s="411">
        <v>87</v>
      </c>
      <c r="K30" s="414">
        <f t="shared" si="6"/>
        <v>-4</v>
      </c>
      <c r="L30" s="411">
        <v>182</v>
      </c>
      <c r="M30" s="411">
        <v>197</v>
      </c>
      <c r="N30" s="411">
        <v>181</v>
      </c>
      <c r="O30" s="411">
        <f t="shared" si="3"/>
        <v>-16</v>
      </c>
      <c r="P30" s="410">
        <f t="shared" si="4"/>
        <v>-8.1</v>
      </c>
      <c r="Q30" s="389"/>
      <c r="R30" s="351"/>
    </row>
    <row r="31" spans="1:18" ht="17.25" customHeight="1" x14ac:dyDescent="0.2">
      <c r="A31" s="387"/>
      <c r="B31" s="416" t="s">
        <v>39</v>
      </c>
      <c r="C31" s="415" t="s">
        <v>38</v>
      </c>
      <c r="D31" s="411">
        <v>152</v>
      </c>
      <c r="E31" s="411">
        <v>148</v>
      </c>
      <c r="F31" s="411">
        <v>165</v>
      </c>
      <c r="G31" s="405">
        <f t="shared" si="0"/>
        <v>17</v>
      </c>
      <c r="H31" s="411">
        <v>120</v>
      </c>
      <c r="I31" s="411">
        <v>120</v>
      </c>
      <c r="J31" s="411">
        <v>124</v>
      </c>
      <c r="K31" s="414">
        <f t="shared" si="6"/>
        <v>4</v>
      </c>
      <c r="L31" s="411">
        <v>271</v>
      </c>
      <c r="M31" s="411">
        <f t="shared" ref="M31:N36" si="8">SUM(E31,I31)</f>
        <v>268</v>
      </c>
      <c r="N31" s="411">
        <f t="shared" si="8"/>
        <v>289</v>
      </c>
      <c r="O31" s="411">
        <f t="shared" si="3"/>
        <v>21</v>
      </c>
      <c r="P31" s="410">
        <f t="shared" si="4"/>
        <v>7.8</v>
      </c>
      <c r="Q31" s="389"/>
      <c r="R31" s="351"/>
    </row>
    <row r="32" spans="1:18" x14ac:dyDescent="0.2">
      <c r="A32" s="387"/>
      <c r="B32" s="409"/>
      <c r="C32" s="415" t="s">
        <v>37</v>
      </c>
      <c r="D32" s="411">
        <v>1</v>
      </c>
      <c r="E32" s="411">
        <v>1</v>
      </c>
      <c r="F32" s="411">
        <v>0</v>
      </c>
      <c r="G32" s="405">
        <f t="shared" si="0"/>
        <v>-1</v>
      </c>
      <c r="H32" s="411">
        <v>0</v>
      </c>
      <c r="I32" s="411">
        <v>0</v>
      </c>
      <c r="J32" s="411">
        <v>0</v>
      </c>
      <c r="K32" s="414">
        <f t="shared" si="6"/>
        <v>0</v>
      </c>
      <c r="L32" s="411">
        <v>1</v>
      </c>
      <c r="M32" s="411">
        <f t="shared" si="8"/>
        <v>1</v>
      </c>
      <c r="N32" s="411">
        <f t="shared" si="8"/>
        <v>0</v>
      </c>
      <c r="O32" s="411">
        <f t="shared" si="3"/>
        <v>-1</v>
      </c>
      <c r="P32" s="410" t="str">
        <f t="shared" si="4"/>
        <v>皆減　　</v>
      </c>
      <c r="Q32" s="389"/>
      <c r="R32" s="351"/>
    </row>
    <row r="33" spans="1:18" x14ac:dyDescent="0.2">
      <c r="A33" s="387"/>
      <c r="B33" s="409"/>
      <c r="C33" s="415" t="s">
        <v>36</v>
      </c>
      <c r="D33" s="411">
        <v>0</v>
      </c>
      <c r="E33" s="411">
        <v>0</v>
      </c>
      <c r="F33" s="411">
        <v>1</v>
      </c>
      <c r="G33" s="405">
        <f t="shared" si="0"/>
        <v>1</v>
      </c>
      <c r="H33" s="411">
        <v>0</v>
      </c>
      <c r="I33" s="411">
        <v>0</v>
      </c>
      <c r="J33" s="411">
        <v>0</v>
      </c>
      <c r="K33" s="414">
        <f t="shared" si="6"/>
        <v>0</v>
      </c>
      <c r="L33" s="411">
        <f>SUM(D33,H33)</f>
        <v>0</v>
      </c>
      <c r="M33" s="411">
        <f t="shared" si="8"/>
        <v>0</v>
      </c>
      <c r="N33" s="411">
        <f t="shared" si="8"/>
        <v>1</v>
      </c>
      <c r="O33" s="411">
        <f t="shared" si="3"/>
        <v>1</v>
      </c>
      <c r="P33" s="410" t="str">
        <f t="shared" si="4"/>
        <v>皆増　　</v>
      </c>
      <c r="Q33" s="389"/>
      <c r="R33" s="351"/>
    </row>
    <row r="34" spans="1:18" x14ac:dyDescent="0.2">
      <c r="A34" s="387"/>
      <c r="B34" s="409"/>
      <c r="C34" s="413" t="s">
        <v>35</v>
      </c>
      <c r="D34" s="411">
        <v>0</v>
      </c>
      <c r="E34" s="411">
        <v>0</v>
      </c>
      <c r="F34" s="411">
        <v>33</v>
      </c>
      <c r="G34" s="405">
        <f t="shared" si="0"/>
        <v>33</v>
      </c>
      <c r="H34" s="411">
        <v>0</v>
      </c>
      <c r="I34" s="411">
        <v>2</v>
      </c>
      <c r="J34" s="411">
        <v>0</v>
      </c>
      <c r="K34" s="412">
        <f t="shared" si="6"/>
        <v>-2</v>
      </c>
      <c r="L34" s="411">
        <f>SUM(D34,H34)</f>
        <v>0</v>
      </c>
      <c r="M34" s="411">
        <f t="shared" si="8"/>
        <v>2</v>
      </c>
      <c r="N34" s="411">
        <f t="shared" si="8"/>
        <v>33</v>
      </c>
      <c r="O34" s="411">
        <f t="shared" si="3"/>
        <v>31</v>
      </c>
      <c r="P34" s="410">
        <f t="shared" si="4"/>
        <v>1550</v>
      </c>
      <c r="Q34" s="389"/>
      <c r="R34" s="351"/>
    </row>
    <row r="35" spans="1:18" x14ac:dyDescent="0.2">
      <c r="A35" s="387"/>
      <c r="B35" s="409"/>
      <c r="C35" s="408" t="s">
        <v>73</v>
      </c>
      <c r="D35" s="407">
        <v>39</v>
      </c>
      <c r="E35" s="406">
        <v>38</v>
      </c>
      <c r="F35" s="406">
        <v>35</v>
      </c>
      <c r="G35" s="405">
        <f t="shared" si="0"/>
        <v>-3</v>
      </c>
      <c r="H35" s="403">
        <v>192</v>
      </c>
      <c r="I35" s="403">
        <v>194</v>
      </c>
      <c r="J35" s="403">
        <v>186</v>
      </c>
      <c r="K35" s="404">
        <f t="shared" si="6"/>
        <v>-8</v>
      </c>
      <c r="L35" s="403">
        <f>SUM(D35,H35)</f>
        <v>231</v>
      </c>
      <c r="M35" s="403">
        <f t="shared" si="8"/>
        <v>232</v>
      </c>
      <c r="N35" s="403">
        <v>222</v>
      </c>
      <c r="O35" s="403">
        <f t="shared" si="3"/>
        <v>-10</v>
      </c>
      <c r="P35" s="402">
        <f t="shared" si="4"/>
        <v>-4.3</v>
      </c>
      <c r="Q35" s="389"/>
      <c r="R35" s="351"/>
    </row>
    <row r="36" spans="1:18" x14ac:dyDescent="0.2">
      <c r="A36" s="387"/>
      <c r="B36" s="401"/>
      <c r="C36" s="400" t="s">
        <v>33</v>
      </c>
      <c r="D36" s="399">
        <f>SUM(D21:D35)</f>
        <v>5199</v>
      </c>
      <c r="E36" s="399">
        <v>4490</v>
      </c>
      <c r="F36" s="399">
        <f>SUM(F21:F35)</f>
        <v>3630</v>
      </c>
      <c r="G36" s="760">
        <f t="shared" si="0"/>
        <v>-860</v>
      </c>
      <c r="H36" s="398">
        <f>SUM(H21:H35)</f>
        <v>1710</v>
      </c>
      <c r="I36" s="398">
        <v>1519</v>
      </c>
      <c r="J36" s="398">
        <v>1283</v>
      </c>
      <c r="K36" s="397">
        <f t="shared" si="6"/>
        <v>-236</v>
      </c>
      <c r="L36" s="396">
        <f>SUM(D36,H36)</f>
        <v>6909</v>
      </c>
      <c r="M36" s="396">
        <f t="shared" si="8"/>
        <v>6009</v>
      </c>
      <c r="N36" s="396">
        <f t="shared" si="8"/>
        <v>4913</v>
      </c>
      <c r="O36" s="396">
        <f t="shared" si="3"/>
        <v>-1096</v>
      </c>
      <c r="P36" s="395">
        <f t="shared" si="4"/>
        <v>-18.2</v>
      </c>
      <c r="Q36" s="389"/>
      <c r="R36" s="351"/>
    </row>
    <row r="37" spans="1:18" ht="18" thickBot="1" x14ac:dyDescent="0.25">
      <c r="A37" s="387"/>
      <c r="B37" s="913" t="s">
        <v>32</v>
      </c>
      <c r="C37" s="914"/>
      <c r="D37" s="394">
        <f>SUM(D36,D20)</f>
        <v>30368</v>
      </c>
      <c r="E37" s="394">
        <f>SUM(E36,E20)</f>
        <v>28787</v>
      </c>
      <c r="F37" s="394">
        <v>29656</v>
      </c>
      <c r="G37" s="761">
        <f t="shared" si="0"/>
        <v>869</v>
      </c>
      <c r="H37" s="393">
        <v>13852</v>
      </c>
      <c r="I37" s="393">
        <v>12287</v>
      </c>
      <c r="J37" s="394">
        <f>SUM(J36,J20)</f>
        <v>11509</v>
      </c>
      <c r="K37" s="392">
        <f>J37-I37</f>
        <v>-778</v>
      </c>
      <c r="L37" s="391">
        <v>44221</v>
      </c>
      <c r="M37" s="391">
        <f>SUM(E37,I37)</f>
        <v>41074</v>
      </c>
      <c r="N37" s="391">
        <v>41165</v>
      </c>
      <c r="O37" s="854">
        <f t="shared" si="3"/>
        <v>91</v>
      </c>
      <c r="P37" s="390">
        <f t="shared" si="4"/>
        <v>0.2</v>
      </c>
      <c r="Q37" s="389"/>
    </row>
    <row r="38" spans="1:18" x14ac:dyDescent="0.2">
      <c r="A38" s="387"/>
      <c r="B38" s="8" t="s">
        <v>110</v>
      </c>
      <c r="C38" s="8" t="s">
        <v>109</v>
      </c>
      <c r="D38" s="8"/>
      <c r="E38" s="8"/>
      <c r="F38" s="8"/>
      <c r="G38" s="8"/>
      <c r="H38" s="8"/>
      <c r="I38" s="8"/>
      <c r="J38" s="8"/>
      <c r="K38" s="387"/>
      <c r="L38" s="387"/>
      <c r="M38" s="387"/>
      <c r="N38" s="387"/>
      <c r="O38" s="387"/>
      <c r="P38" s="387"/>
      <c r="Q38" s="387"/>
    </row>
    <row r="39" spans="1:18" ht="17.25" hidden="1" customHeight="1" x14ac:dyDescent="0.2">
      <c r="A39" s="387"/>
      <c r="B39" s="8"/>
      <c r="C39" s="388" t="s">
        <v>68</v>
      </c>
      <c r="D39" s="8"/>
      <c r="E39" s="8"/>
      <c r="F39" s="8"/>
      <c r="G39" s="8"/>
      <c r="H39" s="8"/>
      <c r="I39" s="8"/>
      <c r="J39" s="8"/>
      <c r="K39" s="387"/>
      <c r="L39" s="387"/>
      <c r="M39" s="387"/>
      <c r="N39" s="387"/>
      <c r="O39" s="387"/>
      <c r="P39" s="387"/>
      <c r="Q39" s="387"/>
    </row>
    <row r="40" spans="1:18" hidden="1" x14ac:dyDescent="0.2">
      <c r="B40" s="386"/>
      <c r="C40" s="385" t="s">
        <v>108</v>
      </c>
      <c r="D40" s="384"/>
      <c r="E40" s="384"/>
      <c r="F40" s="384"/>
      <c r="G40" s="383"/>
      <c r="H40" s="384"/>
      <c r="I40" s="384"/>
      <c r="J40" s="384"/>
      <c r="K40" s="383"/>
      <c r="L40" s="384"/>
      <c r="M40" s="384"/>
      <c r="N40" s="384"/>
      <c r="O40" s="384"/>
      <c r="P40" s="383"/>
      <c r="Q40" s="352"/>
      <c r="R40" s="351"/>
    </row>
    <row r="41" spans="1:18" hidden="1" x14ac:dyDescent="0.2">
      <c r="B41" s="364"/>
      <c r="C41" s="382"/>
      <c r="D41" s="907"/>
      <c r="E41" s="907"/>
      <c r="F41" s="907"/>
      <c r="G41" s="908"/>
      <c r="H41" s="907"/>
      <c r="I41" s="907"/>
      <c r="J41" s="907"/>
      <c r="K41" s="908"/>
      <c r="L41" s="381"/>
      <c r="M41" s="381"/>
      <c r="N41" s="381"/>
      <c r="O41" s="381"/>
      <c r="P41" s="380"/>
      <c r="Q41" s="352"/>
      <c r="R41" s="351"/>
    </row>
    <row r="42" spans="1:18" ht="18" hidden="1" thickBot="1" x14ac:dyDescent="0.25">
      <c r="B42" s="911" t="s">
        <v>62</v>
      </c>
      <c r="C42" s="912"/>
      <c r="D42" s="378"/>
      <c r="E42" s="378"/>
      <c r="F42" s="378"/>
      <c r="G42" s="379" t="s">
        <v>107</v>
      </c>
      <c r="H42" s="378"/>
      <c r="I42" s="378"/>
      <c r="J42" s="378"/>
      <c r="K42" s="379" t="s">
        <v>107</v>
      </c>
      <c r="L42" s="378"/>
      <c r="M42" s="378"/>
      <c r="N42" s="378"/>
      <c r="O42" s="377" t="s">
        <v>107</v>
      </c>
      <c r="P42" s="372" t="s">
        <v>106</v>
      </c>
      <c r="Q42" s="352"/>
      <c r="R42" s="351"/>
    </row>
    <row r="43" spans="1:18" hidden="1" x14ac:dyDescent="0.2">
      <c r="B43" s="364"/>
      <c r="C43" s="370" t="s">
        <v>57</v>
      </c>
      <c r="D43" s="368"/>
      <c r="E43" s="368"/>
      <c r="F43" s="368"/>
      <c r="G43" s="367">
        <v>-147440</v>
      </c>
      <c r="H43" s="368"/>
      <c r="I43" s="368"/>
      <c r="J43" s="368"/>
      <c r="K43" s="367">
        <v>-258414</v>
      </c>
      <c r="L43" s="366"/>
      <c r="M43" s="366"/>
      <c r="N43" s="366"/>
      <c r="O43" s="366">
        <v>-405854</v>
      </c>
      <c r="P43" s="365">
        <v>-14.6</v>
      </c>
      <c r="Q43" s="352"/>
      <c r="R43" s="351"/>
    </row>
    <row r="44" spans="1:18" hidden="1" x14ac:dyDescent="0.2">
      <c r="B44" s="364"/>
      <c r="C44" s="370" t="s">
        <v>51</v>
      </c>
      <c r="D44" s="368"/>
      <c r="E44" s="368"/>
      <c r="F44" s="368"/>
      <c r="G44" s="367">
        <v>0</v>
      </c>
      <c r="H44" s="368"/>
      <c r="I44" s="368"/>
      <c r="J44" s="368"/>
      <c r="K44" s="367">
        <v>0</v>
      </c>
      <c r="L44" s="366"/>
      <c r="M44" s="366"/>
      <c r="N44" s="366"/>
      <c r="O44" s="366">
        <v>0</v>
      </c>
      <c r="P44" s="365" t="s">
        <v>101</v>
      </c>
      <c r="Q44" s="352"/>
      <c r="R44" s="351"/>
    </row>
    <row r="45" spans="1:18" hidden="1" x14ac:dyDescent="0.2">
      <c r="B45" s="364"/>
      <c r="C45" s="370" t="s">
        <v>56</v>
      </c>
      <c r="D45" s="368"/>
      <c r="E45" s="368"/>
      <c r="F45" s="368"/>
      <c r="G45" s="367">
        <v>0</v>
      </c>
      <c r="H45" s="368"/>
      <c r="I45" s="368"/>
      <c r="J45" s="368"/>
      <c r="K45" s="367">
        <v>0</v>
      </c>
      <c r="L45" s="366"/>
      <c r="M45" s="366"/>
      <c r="N45" s="366"/>
      <c r="O45" s="366">
        <v>0</v>
      </c>
      <c r="P45" s="365" t="s">
        <v>101</v>
      </c>
      <c r="Q45" s="352"/>
      <c r="R45" s="351"/>
    </row>
    <row r="46" spans="1:18" hidden="1" x14ac:dyDescent="0.2">
      <c r="B46" s="371" t="s">
        <v>47</v>
      </c>
      <c r="C46" s="370" t="s">
        <v>55</v>
      </c>
      <c r="D46" s="368"/>
      <c r="E46" s="368"/>
      <c r="F46" s="368"/>
      <c r="G46" s="367">
        <v>-56773</v>
      </c>
      <c r="H46" s="368"/>
      <c r="I46" s="368"/>
      <c r="J46" s="368"/>
      <c r="K46" s="367">
        <v>0</v>
      </c>
      <c r="L46" s="366"/>
      <c r="M46" s="366"/>
      <c r="N46" s="366"/>
      <c r="O46" s="366">
        <v>-56773</v>
      </c>
      <c r="P46" s="365">
        <v>-99.6</v>
      </c>
      <c r="Q46" s="352"/>
      <c r="R46" s="351"/>
    </row>
    <row r="47" spans="1:18" hidden="1" x14ac:dyDescent="0.2">
      <c r="B47" s="364"/>
      <c r="C47" s="370" t="s">
        <v>54</v>
      </c>
      <c r="D47" s="368"/>
      <c r="E47" s="368"/>
      <c r="F47" s="368"/>
      <c r="G47" s="367">
        <v>-27032</v>
      </c>
      <c r="H47" s="368"/>
      <c r="I47" s="368"/>
      <c r="J47" s="368"/>
      <c r="K47" s="367">
        <v>-26346</v>
      </c>
      <c r="L47" s="366"/>
      <c r="M47" s="366"/>
      <c r="N47" s="366"/>
      <c r="O47" s="366">
        <v>-53378</v>
      </c>
      <c r="P47" s="365">
        <v>-0.9</v>
      </c>
      <c r="Q47" s="352"/>
      <c r="R47" s="351"/>
    </row>
    <row r="48" spans="1:18" hidden="1" x14ac:dyDescent="0.2">
      <c r="B48" s="364"/>
      <c r="C48" s="370" t="s">
        <v>48</v>
      </c>
      <c r="D48" s="368"/>
      <c r="E48" s="368"/>
      <c r="F48" s="368"/>
      <c r="G48" s="367">
        <v>30921</v>
      </c>
      <c r="H48" s="368"/>
      <c r="I48" s="368"/>
      <c r="J48" s="368"/>
      <c r="K48" s="367">
        <v>27265</v>
      </c>
      <c r="L48" s="366"/>
      <c r="M48" s="366"/>
      <c r="N48" s="366"/>
      <c r="O48" s="366">
        <v>58186</v>
      </c>
      <c r="P48" s="365">
        <v>20.5</v>
      </c>
      <c r="Q48" s="352"/>
      <c r="R48" s="351"/>
    </row>
    <row r="49" spans="2:18" hidden="1" x14ac:dyDescent="0.2">
      <c r="B49" s="371" t="s">
        <v>41</v>
      </c>
      <c r="C49" s="370" t="s">
        <v>46</v>
      </c>
      <c r="D49" s="368"/>
      <c r="E49" s="368"/>
      <c r="F49" s="368"/>
      <c r="G49" s="367">
        <v>0</v>
      </c>
      <c r="H49" s="368"/>
      <c r="I49" s="368"/>
      <c r="J49" s="368"/>
      <c r="K49" s="367">
        <v>-23381</v>
      </c>
      <c r="L49" s="366"/>
      <c r="M49" s="366"/>
      <c r="N49" s="366"/>
      <c r="O49" s="366">
        <v>-23381</v>
      </c>
      <c r="P49" s="365">
        <v>-30.7</v>
      </c>
      <c r="Q49" s="352"/>
      <c r="R49" s="351"/>
    </row>
    <row r="50" spans="2:18" hidden="1" x14ac:dyDescent="0.2">
      <c r="B50" s="371"/>
      <c r="C50" s="376" t="s">
        <v>105</v>
      </c>
      <c r="D50" s="368"/>
      <c r="E50" s="368"/>
      <c r="F50" s="368"/>
      <c r="G50" s="367">
        <v>-7497</v>
      </c>
      <c r="H50" s="368"/>
      <c r="I50" s="368"/>
      <c r="J50" s="368"/>
      <c r="K50" s="367">
        <v>127</v>
      </c>
      <c r="L50" s="366"/>
      <c r="M50" s="366"/>
      <c r="N50" s="366"/>
      <c r="O50" s="366">
        <v>-7370</v>
      </c>
      <c r="P50" s="365">
        <v>-11.9</v>
      </c>
      <c r="Q50" s="352"/>
      <c r="R50" s="351"/>
    </row>
    <row r="51" spans="2:18" hidden="1" x14ac:dyDescent="0.2">
      <c r="B51" s="364"/>
      <c r="C51" s="370" t="s">
        <v>37</v>
      </c>
      <c r="D51" s="368"/>
      <c r="E51" s="368"/>
      <c r="F51" s="368"/>
      <c r="G51" s="367">
        <v>0</v>
      </c>
      <c r="H51" s="368"/>
      <c r="I51" s="368"/>
      <c r="J51" s="368"/>
      <c r="K51" s="367">
        <v>0</v>
      </c>
      <c r="L51" s="366"/>
      <c r="M51" s="366"/>
      <c r="N51" s="366"/>
      <c r="O51" s="366">
        <v>0</v>
      </c>
      <c r="P51" s="365" t="s">
        <v>101</v>
      </c>
      <c r="Q51" s="352"/>
      <c r="R51" s="351"/>
    </row>
    <row r="52" spans="2:18" hidden="1" x14ac:dyDescent="0.2">
      <c r="B52" s="364"/>
      <c r="C52" s="370" t="s">
        <v>36</v>
      </c>
      <c r="D52" s="368"/>
      <c r="E52" s="368"/>
      <c r="F52" s="368"/>
      <c r="G52" s="367">
        <v>0</v>
      </c>
      <c r="H52" s="368"/>
      <c r="I52" s="368"/>
      <c r="J52" s="368"/>
      <c r="K52" s="367">
        <v>0</v>
      </c>
      <c r="L52" s="366"/>
      <c r="M52" s="366"/>
      <c r="N52" s="366"/>
      <c r="O52" s="366">
        <v>0</v>
      </c>
      <c r="P52" s="365" t="s">
        <v>101</v>
      </c>
      <c r="Q52" s="352"/>
      <c r="R52" s="351"/>
    </row>
    <row r="53" spans="2:18" hidden="1" x14ac:dyDescent="0.2">
      <c r="B53" s="371" t="s">
        <v>39</v>
      </c>
      <c r="C53" s="370" t="s">
        <v>35</v>
      </c>
      <c r="D53" s="368"/>
      <c r="E53" s="368"/>
      <c r="F53" s="368"/>
      <c r="G53" s="367">
        <v>0</v>
      </c>
      <c r="H53" s="368"/>
      <c r="I53" s="368"/>
      <c r="J53" s="368"/>
      <c r="K53" s="367">
        <v>-110000</v>
      </c>
      <c r="L53" s="366"/>
      <c r="M53" s="366"/>
      <c r="N53" s="366"/>
      <c r="O53" s="366">
        <v>-110000</v>
      </c>
      <c r="P53" s="365">
        <v>-100</v>
      </c>
      <c r="Q53" s="352"/>
      <c r="R53" s="351"/>
    </row>
    <row r="54" spans="2:18" hidden="1" x14ac:dyDescent="0.2">
      <c r="B54" s="364"/>
      <c r="C54" s="370" t="s">
        <v>104</v>
      </c>
      <c r="D54" s="368"/>
      <c r="E54" s="368"/>
      <c r="F54" s="368"/>
      <c r="G54" s="367">
        <v>0</v>
      </c>
      <c r="H54" s="368"/>
      <c r="I54" s="368"/>
      <c r="J54" s="368"/>
      <c r="K54" s="367">
        <v>0</v>
      </c>
      <c r="L54" s="366"/>
      <c r="M54" s="366"/>
      <c r="N54" s="366"/>
      <c r="O54" s="366">
        <v>0</v>
      </c>
      <c r="P54" s="365" t="s">
        <v>101</v>
      </c>
      <c r="Q54" s="352"/>
      <c r="R54" s="351"/>
    </row>
    <row r="55" spans="2:18" hidden="1" x14ac:dyDescent="0.2">
      <c r="B55" s="364"/>
      <c r="C55" s="375" t="s">
        <v>103</v>
      </c>
      <c r="D55" s="368"/>
      <c r="E55" s="368"/>
      <c r="F55" s="368"/>
      <c r="G55" s="367">
        <v>-19000</v>
      </c>
      <c r="H55" s="368"/>
      <c r="I55" s="368"/>
      <c r="J55" s="368"/>
      <c r="K55" s="367">
        <v>998</v>
      </c>
      <c r="L55" s="366"/>
      <c r="M55" s="366"/>
      <c r="N55" s="366"/>
      <c r="O55" s="366">
        <v>-18002</v>
      </c>
      <c r="P55" s="365">
        <v>-94.7</v>
      </c>
      <c r="Q55" s="352"/>
      <c r="R55" s="351"/>
    </row>
    <row r="56" spans="2:18" hidden="1" x14ac:dyDescent="0.2">
      <c r="B56" s="364"/>
      <c r="C56" s="374" t="s">
        <v>102</v>
      </c>
      <c r="D56" s="360"/>
      <c r="E56" s="360"/>
      <c r="F56" s="360"/>
      <c r="G56" s="359">
        <v>0</v>
      </c>
      <c r="H56" s="360"/>
      <c r="I56" s="360"/>
      <c r="J56" s="360"/>
      <c r="K56" s="359">
        <v>0</v>
      </c>
      <c r="L56" s="358"/>
      <c r="M56" s="358"/>
      <c r="N56" s="358"/>
      <c r="O56" s="358">
        <v>0</v>
      </c>
      <c r="P56" s="357" t="s">
        <v>101</v>
      </c>
      <c r="Q56" s="352"/>
      <c r="R56" s="351"/>
    </row>
    <row r="57" spans="2:18" ht="18" hidden="1" thickBot="1" x14ac:dyDescent="0.25">
      <c r="B57" s="373"/>
      <c r="C57" s="372" t="s">
        <v>33</v>
      </c>
      <c r="D57" s="356"/>
      <c r="E57" s="356"/>
      <c r="F57" s="356"/>
      <c r="G57" s="355">
        <v>-226821</v>
      </c>
      <c r="H57" s="356"/>
      <c r="I57" s="356"/>
      <c r="J57" s="356"/>
      <c r="K57" s="355">
        <v>-389751</v>
      </c>
      <c r="L57" s="354"/>
      <c r="M57" s="354"/>
      <c r="N57" s="354"/>
      <c r="O57" s="354">
        <v>-616572</v>
      </c>
      <c r="P57" s="353">
        <v>-6.5</v>
      </c>
      <c r="Q57" s="352"/>
      <c r="R57" s="351"/>
    </row>
    <row r="58" spans="2:18" hidden="1" x14ac:dyDescent="0.2">
      <c r="B58" s="364"/>
      <c r="C58" s="370" t="s">
        <v>51</v>
      </c>
      <c r="D58" s="368"/>
      <c r="E58" s="368"/>
      <c r="F58" s="368"/>
      <c r="G58" s="367">
        <v>-66094</v>
      </c>
      <c r="H58" s="368"/>
      <c r="I58" s="368"/>
      <c r="J58" s="368"/>
      <c r="K58" s="367">
        <v>-193889</v>
      </c>
      <c r="L58" s="366"/>
      <c r="M58" s="366"/>
      <c r="N58" s="366"/>
      <c r="O58" s="366">
        <v>-259983</v>
      </c>
      <c r="P58" s="365">
        <v>-19.399999999999999</v>
      </c>
      <c r="Q58" s="352"/>
      <c r="R58" s="351"/>
    </row>
    <row r="59" spans="2:18" hidden="1" x14ac:dyDescent="0.2">
      <c r="B59" s="364"/>
      <c r="C59" s="370" t="s">
        <v>50</v>
      </c>
      <c r="D59" s="368"/>
      <c r="E59" s="368"/>
      <c r="F59" s="368"/>
      <c r="G59" s="367">
        <v>35153</v>
      </c>
      <c r="H59" s="368"/>
      <c r="I59" s="368"/>
      <c r="J59" s="368"/>
      <c r="K59" s="367">
        <v>-16027</v>
      </c>
      <c r="L59" s="366"/>
      <c r="M59" s="366"/>
      <c r="N59" s="366"/>
      <c r="O59" s="366">
        <v>19126</v>
      </c>
      <c r="P59" s="365">
        <v>30.5</v>
      </c>
      <c r="Q59" s="352"/>
      <c r="R59" s="351"/>
    </row>
    <row r="60" spans="2:18" hidden="1" x14ac:dyDescent="0.2">
      <c r="B60" s="364"/>
      <c r="C60" s="370" t="s">
        <v>76</v>
      </c>
      <c r="D60" s="368"/>
      <c r="E60" s="368"/>
      <c r="F60" s="368"/>
      <c r="G60" s="367">
        <v>0</v>
      </c>
      <c r="H60" s="368"/>
      <c r="I60" s="368"/>
      <c r="J60" s="368"/>
      <c r="K60" s="367">
        <v>0</v>
      </c>
      <c r="L60" s="366"/>
      <c r="M60" s="366"/>
      <c r="N60" s="366"/>
      <c r="O60" s="366">
        <v>0</v>
      </c>
      <c r="P60" s="365" t="s">
        <v>101</v>
      </c>
      <c r="Q60" s="352"/>
      <c r="R60" s="351"/>
    </row>
    <row r="61" spans="2:18" hidden="1" x14ac:dyDescent="0.2">
      <c r="B61" s="364"/>
      <c r="C61" s="370" t="s">
        <v>48</v>
      </c>
      <c r="D61" s="368"/>
      <c r="E61" s="368"/>
      <c r="F61" s="368"/>
      <c r="G61" s="367">
        <v>497627</v>
      </c>
      <c r="H61" s="368"/>
      <c r="I61" s="368"/>
      <c r="J61" s="368"/>
      <c r="K61" s="367">
        <v>181374</v>
      </c>
      <c r="L61" s="366"/>
      <c r="M61" s="366"/>
      <c r="N61" s="366"/>
      <c r="O61" s="366">
        <v>679001</v>
      </c>
      <c r="P61" s="365">
        <v>3.5</v>
      </c>
      <c r="Q61" s="352"/>
      <c r="R61" s="351"/>
    </row>
    <row r="62" spans="2:18" hidden="1" x14ac:dyDescent="0.2">
      <c r="B62" s="371" t="s">
        <v>47</v>
      </c>
      <c r="C62" s="370" t="s">
        <v>46</v>
      </c>
      <c r="D62" s="368"/>
      <c r="E62" s="368"/>
      <c r="F62" s="368"/>
      <c r="G62" s="367">
        <v>250083</v>
      </c>
      <c r="H62" s="368"/>
      <c r="I62" s="368"/>
      <c r="J62" s="368"/>
      <c r="K62" s="367">
        <v>-429162</v>
      </c>
      <c r="L62" s="366"/>
      <c r="M62" s="366"/>
      <c r="N62" s="366"/>
      <c r="O62" s="366">
        <v>-179079</v>
      </c>
      <c r="P62" s="365">
        <v>-6.8</v>
      </c>
      <c r="Q62" s="352"/>
      <c r="R62" s="351"/>
    </row>
    <row r="63" spans="2:18" hidden="1" x14ac:dyDescent="0.2">
      <c r="B63" s="364"/>
      <c r="C63" s="370" t="s">
        <v>45</v>
      </c>
      <c r="D63" s="368"/>
      <c r="E63" s="368"/>
      <c r="F63" s="368"/>
      <c r="G63" s="367">
        <v>106983</v>
      </c>
      <c r="H63" s="368"/>
      <c r="I63" s="368"/>
      <c r="J63" s="368"/>
      <c r="K63" s="367">
        <v>-158004</v>
      </c>
      <c r="L63" s="366"/>
      <c r="M63" s="366"/>
      <c r="N63" s="366"/>
      <c r="O63" s="366">
        <v>-51021</v>
      </c>
      <c r="P63" s="365">
        <v>-2.7</v>
      </c>
      <c r="Q63" s="352"/>
      <c r="R63" s="351"/>
    </row>
    <row r="64" spans="2:18" hidden="1" x14ac:dyDescent="0.2">
      <c r="B64" s="371" t="s">
        <v>44</v>
      </c>
      <c r="C64" s="370" t="s">
        <v>43</v>
      </c>
      <c r="D64" s="368"/>
      <c r="E64" s="368"/>
      <c r="F64" s="368"/>
      <c r="G64" s="367">
        <v>14942</v>
      </c>
      <c r="H64" s="368"/>
      <c r="I64" s="368"/>
      <c r="J64" s="368"/>
      <c r="K64" s="367">
        <v>61429</v>
      </c>
      <c r="L64" s="366"/>
      <c r="M64" s="366"/>
      <c r="N64" s="366"/>
      <c r="O64" s="366">
        <v>76371</v>
      </c>
      <c r="P64" s="365">
        <v>57.7</v>
      </c>
      <c r="Q64" s="352"/>
      <c r="R64" s="351"/>
    </row>
    <row r="65" spans="2:18" hidden="1" x14ac:dyDescent="0.2">
      <c r="B65" s="364"/>
      <c r="C65" s="370" t="s">
        <v>42</v>
      </c>
      <c r="D65" s="368"/>
      <c r="E65" s="368"/>
      <c r="F65" s="368"/>
      <c r="G65" s="367">
        <v>-390</v>
      </c>
      <c r="H65" s="368"/>
      <c r="I65" s="368"/>
      <c r="J65" s="368"/>
      <c r="K65" s="367">
        <v>0</v>
      </c>
      <c r="L65" s="366"/>
      <c r="M65" s="366"/>
      <c r="N65" s="366"/>
      <c r="O65" s="366">
        <v>-390</v>
      </c>
      <c r="P65" s="365">
        <v>-37.9</v>
      </c>
      <c r="Q65" s="352"/>
      <c r="R65" s="351"/>
    </row>
    <row r="66" spans="2:18" hidden="1" x14ac:dyDescent="0.2">
      <c r="B66" s="371" t="s">
        <v>41</v>
      </c>
      <c r="C66" s="370" t="s">
        <v>75</v>
      </c>
      <c r="D66" s="368"/>
      <c r="E66" s="368"/>
      <c r="F66" s="368"/>
      <c r="G66" s="367">
        <v>3667</v>
      </c>
      <c r="H66" s="368"/>
      <c r="I66" s="368"/>
      <c r="J66" s="368"/>
      <c r="K66" s="367">
        <v>4730</v>
      </c>
      <c r="L66" s="366"/>
      <c r="M66" s="366"/>
      <c r="N66" s="366"/>
      <c r="O66" s="366">
        <v>8397</v>
      </c>
      <c r="P66" s="365">
        <v>18.5</v>
      </c>
      <c r="Q66" s="352"/>
      <c r="R66" s="351"/>
    </row>
    <row r="67" spans="2:18" hidden="1" x14ac:dyDescent="0.2">
      <c r="B67" s="364"/>
      <c r="C67" s="370" t="s">
        <v>74</v>
      </c>
      <c r="D67" s="368"/>
      <c r="E67" s="368"/>
      <c r="F67" s="368"/>
      <c r="G67" s="367">
        <v>72291</v>
      </c>
      <c r="H67" s="368"/>
      <c r="I67" s="368"/>
      <c r="J67" s="368"/>
      <c r="K67" s="367">
        <v>-20762</v>
      </c>
      <c r="L67" s="366"/>
      <c r="M67" s="366"/>
      <c r="N67" s="366"/>
      <c r="O67" s="366">
        <v>51529</v>
      </c>
      <c r="P67" s="365">
        <v>40</v>
      </c>
      <c r="Q67" s="352"/>
      <c r="R67" s="351"/>
    </row>
    <row r="68" spans="2:18" hidden="1" x14ac:dyDescent="0.2">
      <c r="B68" s="371" t="s">
        <v>39</v>
      </c>
      <c r="C68" s="370" t="s">
        <v>38</v>
      </c>
      <c r="D68" s="368"/>
      <c r="E68" s="368"/>
      <c r="F68" s="368"/>
      <c r="G68" s="367">
        <v>44063</v>
      </c>
      <c r="H68" s="368"/>
      <c r="I68" s="368"/>
      <c r="J68" s="368"/>
      <c r="K68" s="367">
        <v>-35195</v>
      </c>
      <c r="L68" s="366"/>
      <c r="M68" s="366"/>
      <c r="N68" s="366"/>
      <c r="O68" s="366">
        <v>8868</v>
      </c>
      <c r="P68" s="365">
        <v>5.0999999999999996</v>
      </c>
      <c r="Q68" s="352"/>
      <c r="R68" s="351"/>
    </row>
    <row r="69" spans="2:18" hidden="1" x14ac:dyDescent="0.2">
      <c r="B69" s="364"/>
      <c r="C69" s="370" t="s">
        <v>37</v>
      </c>
      <c r="D69" s="368"/>
      <c r="E69" s="368"/>
      <c r="F69" s="368"/>
      <c r="G69" s="367">
        <v>2</v>
      </c>
      <c r="H69" s="368"/>
      <c r="I69" s="368"/>
      <c r="J69" s="368"/>
      <c r="K69" s="367">
        <v>-8190</v>
      </c>
      <c r="L69" s="366"/>
      <c r="M69" s="366"/>
      <c r="N69" s="366"/>
      <c r="O69" s="366">
        <v>-8188</v>
      </c>
      <c r="P69" s="365">
        <v>-99.5</v>
      </c>
      <c r="Q69" s="352"/>
      <c r="R69" s="351"/>
    </row>
    <row r="70" spans="2:18" hidden="1" x14ac:dyDescent="0.2">
      <c r="B70" s="364"/>
      <c r="C70" s="370" t="s">
        <v>36</v>
      </c>
      <c r="D70" s="368"/>
      <c r="E70" s="368"/>
      <c r="F70" s="368"/>
      <c r="G70" s="367">
        <v>0</v>
      </c>
      <c r="H70" s="368"/>
      <c r="I70" s="368"/>
      <c r="J70" s="368"/>
      <c r="K70" s="367">
        <v>-32837</v>
      </c>
      <c r="L70" s="366"/>
      <c r="M70" s="366"/>
      <c r="N70" s="366"/>
      <c r="O70" s="366">
        <v>-32837</v>
      </c>
      <c r="P70" s="365">
        <v>-100</v>
      </c>
      <c r="Q70" s="352"/>
      <c r="R70" s="351"/>
    </row>
    <row r="71" spans="2:18" hidden="1" x14ac:dyDescent="0.2">
      <c r="B71" s="364"/>
      <c r="C71" s="369" t="s">
        <v>35</v>
      </c>
      <c r="D71" s="368"/>
      <c r="E71" s="368"/>
      <c r="F71" s="368"/>
      <c r="G71" s="367">
        <v>0</v>
      </c>
      <c r="H71" s="368"/>
      <c r="I71" s="368"/>
      <c r="J71" s="368"/>
      <c r="K71" s="367">
        <v>-40926</v>
      </c>
      <c r="L71" s="366"/>
      <c r="M71" s="366"/>
      <c r="N71" s="366"/>
      <c r="O71" s="366">
        <v>-40926</v>
      </c>
      <c r="P71" s="365">
        <v>-100</v>
      </c>
      <c r="Q71" s="352"/>
      <c r="R71" s="351"/>
    </row>
    <row r="72" spans="2:18" hidden="1" x14ac:dyDescent="0.2">
      <c r="B72" s="364"/>
      <c r="C72" s="363" t="s">
        <v>100</v>
      </c>
      <c r="D72" s="360"/>
      <c r="E72" s="360"/>
      <c r="F72" s="360"/>
      <c r="G72" s="359">
        <v>-41688</v>
      </c>
      <c r="H72" s="360"/>
      <c r="I72" s="360"/>
      <c r="J72" s="360"/>
      <c r="K72" s="359">
        <v>719</v>
      </c>
      <c r="L72" s="358"/>
      <c r="M72" s="358"/>
      <c r="N72" s="358"/>
      <c r="O72" s="358">
        <v>-40969</v>
      </c>
      <c r="P72" s="357">
        <v>-49.6</v>
      </c>
      <c r="Q72" s="352"/>
      <c r="R72" s="351"/>
    </row>
    <row r="73" spans="2:18" hidden="1" x14ac:dyDescent="0.2">
      <c r="B73" s="362"/>
      <c r="C73" s="361" t="s">
        <v>33</v>
      </c>
      <c r="D73" s="360"/>
      <c r="E73" s="360"/>
      <c r="F73" s="360"/>
      <c r="G73" s="359">
        <v>916639</v>
      </c>
      <c r="H73" s="360"/>
      <c r="I73" s="360"/>
      <c r="J73" s="360"/>
      <c r="K73" s="359">
        <v>-686740</v>
      </c>
      <c r="L73" s="358"/>
      <c r="M73" s="358"/>
      <c r="N73" s="358"/>
      <c r="O73" s="358">
        <v>229899</v>
      </c>
      <c r="P73" s="357">
        <v>0.9</v>
      </c>
      <c r="Q73" s="352"/>
      <c r="R73" s="351"/>
    </row>
    <row r="74" spans="2:18" ht="18" hidden="1" thickBot="1" x14ac:dyDescent="0.25">
      <c r="B74" s="905" t="s">
        <v>32</v>
      </c>
      <c r="C74" s="906"/>
      <c r="D74" s="356"/>
      <c r="E74" s="356"/>
      <c r="F74" s="356"/>
      <c r="G74" s="355">
        <v>689818</v>
      </c>
      <c r="H74" s="356"/>
      <c r="I74" s="356"/>
      <c r="J74" s="356"/>
      <c r="K74" s="355">
        <v>-1076491</v>
      </c>
      <c r="L74" s="354"/>
      <c r="M74" s="354"/>
      <c r="N74" s="354"/>
      <c r="O74" s="354">
        <v>-386673</v>
      </c>
      <c r="P74" s="353">
        <v>-1.1000000000000001</v>
      </c>
      <c r="Q74" s="352"/>
      <c r="R74" s="351"/>
    </row>
    <row r="75" spans="2:18" hidden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8" hidden="1" x14ac:dyDescent="0.2">
      <c r="B76" s="1" t="s">
        <v>99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8" hidden="1" x14ac:dyDescent="0.2">
      <c r="L77" s="1"/>
      <c r="M77" s="1"/>
      <c r="N77" s="1"/>
      <c r="O77" s="349">
        <v>560714</v>
      </c>
      <c r="P77" s="348">
        <v>2.2999999999999998</v>
      </c>
    </row>
    <row r="78" spans="2:18" hidden="1" x14ac:dyDescent="0.2">
      <c r="L78" s="350"/>
      <c r="M78" s="350"/>
      <c r="N78" s="350"/>
      <c r="O78" s="1"/>
      <c r="P78" s="1"/>
    </row>
    <row r="79" spans="2:18" hidden="1" x14ac:dyDescent="0.2">
      <c r="L79" s="1"/>
      <c r="M79" s="1"/>
      <c r="N79" s="1"/>
      <c r="O79" s="349">
        <v>-665837</v>
      </c>
      <c r="P79" s="348">
        <v>-16.2</v>
      </c>
    </row>
  </sheetData>
  <mergeCells count="10">
    <mergeCell ref="D3:G4"/>
    <mergeCell ref="H3:K4"/>
    <mergeCell ref="L3:P4"/>
    <mergeCell ref="H2:K2"/>
    <mergeCell ref="B74:C74"/>
    <mergeCell ref="D41:G41"/>
    <mergeCell ref="H41:K41"/>
    <mergeCell ref="B5:C5"/>
    <mergeCell ref="B42:C42"/>
    <mergeCell ref="B37:C37"/>
  </mergeCells>
  <phoneticPr fontId="3"/>
  <pageMargins left="0.78740157480314965" right="0" top="0.78740157480314965" bottom="0" header="0.51181102362204722" footer="0.51181102362204722"/>
  <pageSetup paperSize="9" scale="67" orientation="landscape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53"/>
  <sheetViews>
    <sheetView showGridLines="0" showZeros="0" zoomScaleNormal="100" workbookViewId="0">
      <pane xSplit="5" ySplit="5" topLeftCell="F6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10.69921875" defaultRowHeight="17.25" x14ac:dyDescent="0.2"/>
  <cols>
    <col min="1" max="1" width="0.8984375" style="33" customWidth="1"/>
    <col min="2" max="2" width="1.69921875" style="33" customWidth="1"/>
    <col min="3" max="3" width="10.69921875" style="33" customWidth="1"/>
    <col min="4" max="4" width="7" style="33" customWidth="1"/>
    <col min="5" max="5" width="5.59765625" style="33" customWidth="1"/>
    <col min="6" max="6" width="3.796875" style="33" customWidth="1"/>
    <col min="7" max="7" width="9.69921875" style="33" customWidth="1"/>
    <col min="8" max="8" width="3.796875" style="33" customWidth="1"/>
    <col min="9" max="9" width="9.69921875" style="33" customWidth="1"/>
    <col min="10" max="10" width="3.796875" style="33" customWidth="1"/>
    <col min="11" max="11" width="9.69921875" style="33" customWidth="1"/>
    <col min="12" max="12" width="3.796875" style="33" customWidth="1"/>
    <col min="13" max="13" width="9.69921875" style="33" customWidth="1"/>
    <col min="14" max="14" width="3.796875" style="33" customWidth="1"/>
    <col min="15" max="15" width="9.69921875" style="33" customWidth="1"/>
    <col min="16" max="16" width="4.796875" style="33" customWidth="1"/>
    <col min="17" max="17" width="9.69921875" style="33" customWidth="1"/>
    <col min="18" max="18" width="2.5" style="33" customWidth="1"/>
    <col min="19" max="16384" width="10.69921875" style="33"/>
  </cols>
  <sheetData>
    <row r="1" spans="1:18" ht="14.1" customHeight="1" x14ac:dyDescent="0.2">
      <c r="B1" s="544" t="s">
        <v>155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</row>
    <row r="2" spans="1:18" ht="14.1" customHeight="1" thickBot="1" x14ac:dyDescent="0.25"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7"/>
      <c r="Q2" s="543" t="s">
        <v>154</v>
      </c>
      <c r="R2" s="8"/>
    </row>
    <row r="3" spans="1:18" ht="14.1" customHeight="1" x14ac:dyDescent="0.2">
      <c r="B3" s="542"/>
      <c r="C3" s="541"/>
      <c r="D3" s="540"/>
      <c r="E3" s="539"/>
      <c r="F3" s="537"/>
      <c r="G3" s="538"/>
      <c r="H3" s="537"/>
      <c r="I3" s="538"/>
      <c r="J3" s="537"/>
      <c r="K3" s="538"/>
      <c r="L3" s="537"/>
      <c r="M3" s="538"/>
      <c r="N3" s="537"/>
      <c r="O3" s="538"/>
      <c r="P3" s="9"/>
      <c r="Q3" s="2"/>
      <c r="R3" s="10"/>
    </row>
    <row r="4" spans="1:18" ht="14.1" customHeight="1" x14ac:dyDescent="0.2">
      <c r="B4" s="919" t="s">
        <v>153</v>
      </c>
      <c r="C4" s="920"/>
      <c r="D4" s="536" t="s">
        <v>152</v>
      </c>
      <c r="E4" s="927" t="s">
        <v>151</v>
      </c>
      <c r="F4" s="858" t="s">
        <v>209</v>
      </c>
      <c r="G4" s="860"/>
      <c r="H4" s="858" t="s">
        <v>210</v>
      </c>
      <c r="I4" s="860"/>
      <c r="J4" s="858" t="s">
        <v>211</v>
      </c>
      <c r="K4" s="860"/>
      <c r="L4" s="858" t="s">
        <v>224</v>
      </c>
      <c r="M4" s="860"/>
      <c r="N4" s="858" t="s">
        <v>217</v>
      </c>
      <c r="O4" s="860"/>
      <c r="P4" s="858" t="s">
        <v>2</v>
      </c>
      <c r="Q4" s="859"/>
      <c r="R4" s="10"/>
    </row>
    <row r="5" spans="1:18" ht="14.1" customHeight="1" thickBot="1" x14ac:dyDescent="0.25">
      <c r="B5" s="925"/>
      <c r="C5" s="926"/>
      <c r="D5" s="535"/>
      <c r="E5" s="928"/>
      <c r="F5" s="534" t="s">
        <v>212</v>
      </c>
      <c r="G5" s="533" t="s">
        <v>213</v>
      </c>
      <c r="H5" s="534" t="s">
        <v>212</v>
      </c>
      <c r="I5" s="533" t="s">
        <v>213</v>
      </c>
      <c r="J5" s="534" t="s">
        <v>212</v>
      </c>
      <c r="K5" s="533" t="s">
        <v>213</v>
      </c>
      <c r="L5" s="534" t="s">
        <v>212</v>
      </c>
      <c r="M5" s="533" t="s">
        <v>213</v>
      </c>
      <c r="N5" s="534" t="s">
        <v>150</v>
      </c>
      <c r="O5" s="533" t="s">
        <v>149</v>
      </c>
      <c r="P5" s="534" t="s">
        <v>150</v>
      </c>
      <c r="Q5" s="533" t="s">
        <v>149</v>
      </c>
      <c r="R5" s="10"/>
    </row>
    <row r="6" spans="1:18" ht="14.1" customHeight="1" x14ac:dyDescent="0.2">
      <c r="B6" s="921" t="s">
        <v>148</v>
      </c>
      <c r="C6" s="922"/>
      <c r="D6" s="929" t="s">
        <v>132</v>
      </c>
      <c r="E6" s="532" t="s">
        <v>130</v>
      </c>
      <c r="F6" s="531">
        <v>23</v>
      </c>
      <c r="G6" s="530">
        <v>4967667</v>
      </c>
      <c r="H6" s="531">
        <v>21</v>
      </c>
      <c r="I6" s="530">
        <v>4813806</v>
      </c>
      <c r="J6" s="531">
        <v>19</v>
      </c>
      <c r="K6" s="530">
        <v>4745454</v>
      </c>
      <c r="L6" s="531">
        <v>21</v>
      </c>
      <c r="M6" s="530">
        <v>4790931</v>
      </c>
      <c r="N6" s="531">
        <v>22</v>
      </c>
      <c r="O6" s="530">
        <v>3852477</v>
      </c>
      <c r="P6" s="529">
        <f>N6-L6</f>
        <v>1</v>
      </c>
      <c r="Q6" s="528">
        <f>O6-M6</f>
        <v>-938454</v>
      </c>
      <c r="R6" s="10"/>
    </row>
    <row r="7" spans="1:18" ht="14.1" customHeight="1" x14ac:dyDescent="0.2">
      <c r="A7" s="527"/>
      <c r="B7" s="923"/>
      <c r="C7" s="924"/>
      <c r="D7" s="916"/>
      <c r="E7" s="510" t="s">
        <v>129</v>
      </c>
      <c r="F7" s="526">
        <v>3</v>
      </c>
      <c r="G7" s="525">
        <v>-260686</v>
      </c>
      <c r="H7" s="526">
        <v>8</v>
      </c>
      <c r="I7" s="525">
        <v>-405373</v>
      </c>
      <c r="J7" s="526">
        <v>10</v>
      </c>
      <c r="K7" s="525">
        <v>-416368</v>
      </c>
      <c r="L7" s="526">
        <v>8</v>
      </c>
      <c r="M7" s="525">
        <v>-319084</v>
      </c>
      <c r="N7" s="526">
        <v>7</v>
      </c>
      <c r="O7" s="525">
        <v>-447903</v>
      </c>
      <c r="P7" s="511">
        <f>N7-L7</f>
        <v>-1</v>
      </c>
      <c r="Q7" s="523">
        <f t="shared" ref="Q7:Q45" si="0">O7-M7</f>
        <v>-128819</v>
      </c>
      <c r="R7" s="10"/>
    </row>
    <row r="8" spans="1:18" ht="14.1" customHeight="1" x14ac:dyDescent="0.2">
      <c r="B8" s="931" t="s">
        <v>147</v>
      </c>
      <c r="C8" s="917"/>
      <c r="D8" s="915" t="s">
        <v>131</v>
      </c>
      <c r="E8" s="514" t="s">
        <v>130</v>
      </c>
      <c r="F8" s="519">
        <v>6</v>
      </c>
      <c r="G8" s="518">
        <v>421351</v>
      </c>
      <c r="H8" s="519">
        <v>2</v>
      </c>
      <c r="I8" s="518">
        <v>2076</v>
      </c>
      <c r="J8" s="519">
        <v>2</v>
      </c>
      <c r="K8" s="518">
        <v>7902</v>
      </c>
      <c r="L8" s="519">
        <v>2</v>
      </c>
      <c r="M8" s="518">
        <v>1535</v>
      </c>
      <c r="N8" s="519">
        <v>2</v>
      </c>
      <c r="O8" s="518">
        <v>11792</v>
      </c>
      <c r="P8" s="524">
        <f>N8-L8</f>
        <v>0</v>
      </c>
      <c r="Q8" s="501">
        <f t="shared" si="0"/>
        <v>10257</v>
      </c>
      <c r="R8" s="10"/>
    </row>
    <row r="9" spans="1:18" ht="14.1" customHeight="1" x14ac:dyDescent="0.2">
      <c r="B9" s="923"/>
      <c r="C9" s="924"/>
      <c r="D9" s="916"/>
      <c r="E9" s="517" t="s">
        <v>129</v>
      </c>
      <c r="F9" s="516">
        <v>1</v>
      </c>
      <c r="G9" s="515">
        <v>-385311</v>
      </c>
      <c r="H9" s="516">
        <v>0</v>
      </c>
      <c r="I9" s="515"/>
      <c r="J9" s="516"/>
      <c r="K9" s="515"/>
      <c r="L9" s="516"/>
      <c r="M9" s="515"/>
      <c r="N9" s="516"/>
      <c r="O9" s="515"/>
      <c r="P9" s="511">
        <f t="shared" ref="P9:P45" si="1">N9-L9</f>
        <v>0</v>
      </c>
      <c r="Q9" s="496">
        <f t="shared" si="0"/>
        <v>0</v>
      </c>
      <c r="R9" s="10"/>
    </row>
    <row r="10" spans="1:18" ht="14.1" customHeight="1" x14ac:dyDescent="0.2">
      <c r="B10" s="931" t="s">
        <v>146</v>
      </c>
      <c r="C10" s="917"/>
      <c r="D10" s="915" t="s">
        <v>132</v>
      </c>
      <c r="E10" s="514" t="s">
        <v>130</v>
      </c>
      <c r="F10" s="519">
        <v>3</v>
      </c>
      <c r="G10" s="518">
        <v>58075</v>
      </c>
      <c r="H10" s="519">
        <v>3</v>
      </c>
      <c r="I10" s="518">
        <v>46887</v>
      </c>
      <c r="J10" s="519">
        <v>2</v>
      </c>
      <c r="K10" s="518">
        <v>42605</v>
      </c>
      <c r="L10" s="519">
        <v>3</v>
      </c>
      <c r="M10" s="518">
        <v>45321</v>
      </c>
      <c r="N10" s="519">
        <v>3</v>
      </c>
      <c r="O10" s="518">
        <v>33661</v>
      </c>
      <c r="P10" s="524">
        <f t="shared" si="1"/>
        <v>0</v>
      </c>
      <c r="Q10" s="520">
        <f t="shared" si="0"/>
        <v>-11660</v>
      </c>
      <c r="R10" s="10"/>
    </row>
    <row r="11" spans="1:18" ht="14.1" customHeight="1" x14ac:dyDescent="0.2">
      <c r="B11" s="923"/>
      <c r="C11" s="924"/>
      <c r="D11" s="916"/>
      <c r="E11" s="517" t="s">
        <v>129</v>
      </c>
      <c r="F11" s="516"/>
      <c r="G11" s="515"/>
      <c r="H11" s="516"/>
      <c r="I11" s="515"/>
      <c r="J11" s="516">
        <v>1</v>
      </c>
      <c r="K11" s="515">
        <v>-2722</v>
      </c>
      <c r="L11" s="516"/>
      <c r="M11" s="515"/>
      <c r="N11" s="516"/>
      <c r="O11" s="515"/>
      <c r="P11" s="511">
        <f t="shared" si="1"/>
        <v>0</v>
      </c>
      <c r="Q11" s="496">
        <f t="shared" si="0"/>
        <v>0</v>
      </c>
      <c r="R11" s="10"/>
    </row>
    <row r="12" spans="1:18" ht="14.1" customHeight="1" x14ac:dyDescent="0.2">
      <c r="B12" s="930" t="s">
        <v>145</v>
      </c>
      <c r="C12" s="917"/>
      <c r="D12" s="915" t="s">
        <v>131</v>
      </c>
      <c r="E12" s="514" t="s">
        <v>130</v>
      </c>
      <c r="F12" s="519">
        <v>1</v>
      </c>
      <c r="G12" s="518">
        <v>1</v>
      </c>
      <c r="H12" s="519">
        <v>1</v>
      </c>
      <c r="I12" s="518">
        <v>1</v>
      </c>
      <c r="J12" s="519">
        <v>1</v>
      </c>
      <c r="K12" s="518">
        <v>1</v>
      </c>
      <c r="L12" s="519">
        <v>1</v>
      </c>
      <c r="M12" s="518">
        <v>1</v>
      </c>
      <c r="N12" s="519">
        <v>1</v>
      </c>
      <c r="O12" s="518">
        <v>1</v>
      </c>
      <c r="P12" s="524">
        <f t="shared" si="1"/>
        <v>0</v>
      </c>
      <c r="Q12" s="520">
        <f t="shared" si="0"/>
        <v>0</v>
      </c>
      <c r="R12" s="10"/>
    </row>
    <row r="13" spans="1:18" ht="14.1" customHeight="1" x14ac:dyDescent="0.2">
      <c r="B13" s="923"/>
      <c r="C13" s="924"/>
      <c r="D13" s="916"/>
      <c r="E13" s="517" t="s">
        <v>129</v>
      </c>
      <c r="F13" s="516"/>
      <c r="G13" s="515"/>
      <c r="H13" s="516"/>
      <c r="I13" s="515"/>
      <c r="J13" s="516"/>
      <c r="K13" s="515"/>
      <c r="L13" s="516"/>
      <c r="M13" s="515"/>
      <c r="N13" s="516"/>
      <c r="O13" s="515"/>
      <c r="P13" s="507">
        <f t="shared" si="1"/>
        <v>0</v>
      </c>
      <c r="Q13" s="523">
        <f t="shared" si="0"/>
        <v>0</v>
      </c>
      <c r="R13" s="10"/>
    </row>
    <row r="14" spans="1:18" ht="14.1" customHeight="1" x14ac:dyDescent="0.2">
      <c r="B14" s="931" t="s">
        <v>144</v>
      </c>
      <c r="C14" s="917"/>
      <c r="D14" s="915" t="s">
        <v>131</v>
      </c>
      <c r="E14" s="514" t="s">
        <v>130</v>
      </c>
      <c r="F14" s="519"/>
      <c r="G14" s="518"/>
      <c r="H14" s="519"/>
      <c r="I14" s="518"/>
      <c r="J14" s="519"/>
      <c r="K14" s="518"/>
      <c r="L14" s="519"/>
      <c r="M14" s="518"/>
      <c r="N14" s="519"/>
      <c r="O14" s="518"/>
      <c r="P14" s="502">
        <f t="shared" si="1"/>
        <v>0</v>
      </c>
      <c r="Q14" s="501">
        <f t="shared" si="0"/>
        <v>0</v>
      </c>
      <c r="R14" s="10"/>
    </row>
    <row r="15" spans="1:18" ht="14.1" customHeight="1" x14ac:dyDescent="0.2">
      <c r="B15" s="923"/>
      <c r="C15" s="924"/>
      <c r="D15" s="916"/>
      <c r="E15" s="517" t="s">
        <v>129</v>
      </c>
      <c r="F15" s="516"/>
      <c r="G15" s="515"/>
      <c r="H15" s="516"/>
      <c r="I15" s="515"/>
      <c r="J15" s="516"/>
      <c r="K15" s="515"/>
      <c r="L15" s="516"/>
      <c r="M15" s="515"/>
      <c r="N15" s="516"/>
      <c r="O15" s="515"/>
      <c r="P15" s="507">
        <f t="shared" si="1"/>
        <v>0</v>
      </c>
      <c r="Q15" s="523">
        <f t="shared" si="0"/>
        <v>0</v>
      </c>
      <c r="R15" s="10"/>
    </row>
    <row r="16" spans="1:18" ht="14.1" customHeight="1" x14ac:dyDescent="0.2">
      <c r="B16" s="931" t="s">
        <v>143</v>
      </c>
      <c r="C16" s="917"/>
      <c r="D16" s="915" t="s">
        <v>132</v>
      </c>
      <c r="E16" s="514" t="s">
        <v>130</v>
      </c>
      <c r="F16" s="519"/>
      <c r="G16" s="518"/>
      <c r="H16" s="519"/>
      <c r="I16" s="518"/>
      <c r="J16" s="519"/>
      <c r="K16" s="518"/>
      <c r="L16" s="519"/>
      <c r="M16" s="518"/>
      <c r="N16" s="519"/>
      <c r="O16" s="518"/>
      <c r="P16" s="502">
        <f t="shared" si="1"/>
        <v>0</v>
      </c>
      <c r="Q16" s="501">
        <f t="shared" si="0"/>
        <v>0</v>
      </c>
      <c r="R16" s="10"/>
    </row>
    <row r="17" spans="2:18" ht="14.1" customHeight="1" x14ac:dyDescent="0.2">
      <c r="B17" s="923"/>
      <c r="C17" s="924"/>
      <c r="D17" s="916"/>
      <c r="E17" s="517" t="s">
        <v>129</v>
      </c>
      <c r="F17" s="516"/>
      <c r="G17" s="515"/>
      <c r="H17" s="516"/>
      <c r="I17" s="515"/>
      <c r="J17" s="516"/>
      <c r="K17" s="515"/>
      <c r="L17" s="516"/>
      <c r="M17" s="515"/>
      <c r="N17" s="516"/>
      <c r="O17" s="515"/>
      <c r="P17" s="507">
        <f t="shared" si="1"/>
        <v>0</v>
      </c>
      <c r="Q17" s="523">
        <f t="shared" si="0"/>
        <v>0</v>
      </c>
      <c r="R17" s="10"/>
    </row>
    <row r="18" spans="2:18" ht="14.1" customHeight="1" x14ac:dyDescent="0.2">
      <c r="B18" s="930" t="s">
        <v>142</v>
      </c>
      <c r="C18" s="917"/>
      <c r="D18" s="915" t="s">
        <v>132</v>
      </c>
      <c r="E18" s="514" t="s">
        <v>130</v>
      </c>
      <c r="F18" s="519">
        <v>11</v>
      </c>
      <c r="G18" s="518">
        <v>804904</v>
      </c>
      <c r="H18" s="519">
        <v>6</v>
      </c>
      <c r="I18" s="518">
        <v>1055007</v>
      </c>
      <c r="J18" s="519">
        <v>6</v>
      </c>
      <c r="K18" s="518">
        <v>1109936</v>
      </c>
      <c r="L18" s="519">
        <v>4</v>
      </c>
      <c r="M18" s="518">
        <v>553665</v>
      </c>
      <c r="N18" s="519">
        <v>8</v>
      </c>
      <c r="O18" s="518">
        <v>2616129</v>
      </c>
      <c r="P18" s="502">
        <f t="shared" si="1"/>
        <v>4</v>
      </c>
      <c r="Q18" s="501">
        <f t="shared" si="0"/>
        <v>2062464</v>
      </c>
      <c r="R18" s="10"/>
    </row>
    <row r="19" spans="2:18" ht="14.1" customHeight="1" x14ac:dyDescent="0.2">
      <c r="B19" s="923"/>
      <c r="C19" s="924"/>
      <c r="D19" s="916"/>
      <c r="E19" s="517" t="s">
        <v>129</v>
      </c>
      <c r="F19" s="516">
        <v>2</v>
      </c>
      <c r="G19" s="515">
        <v>-330351</v>
      </c>
      <c r="H19" s="516">
        <v>5</v>
      </c>
      <c r="I19" s="515">
        <v>-604372</v>
      </c>
      <c r="J19" s="516">
        <v>5</v>
      </c>
      <c r="K19" s="515">
        <v>-883627</v>
      </c>
      <c r="L19" s="516">
        <v>7</v>
      </c>
      <c r="M19" s="515">
        <v>-1674441</v>
      </c>
      <c r="N19" s="516">
        <v>3</v>
      </c>
      <c r="O19" s="515">
        <v>-424424</v>
      </c>
      <c r="P19" s="488">
        <f t="shared" si="1"/>
        <v>-4</v>
      </c>
      <c r="Q19" s="522">
        <f t="shared" si="0"/>
        <v>1250017</v>
      </c>
      <c r="R19" s="10"/>
    </row>
    <row r="20" spans="2:18" ht="14.1" customHeight="1" x14ac:dyDescent="0.2">
      <c r="B20" s="931" t="s">
        <v>141</v>
      </c>
      <c r="C20" s="917"/>
      <c r="D20" s="915" t="s">
        <v>132</v>
      </c>
      <c r="E20" s="514" t="s">
        <v>130</v>
      </c>
      <c r="F20" s="519">
        <v>11</v>
      </c>
      <c r="G20" s="518">
        <v>2627481</v>
      </c>
      <c r="H20" s="519">
        <v>17</v>
      </c>
      <c r="I20" s="518">
        <v>3742567</v>
      </c>
      <c r="J20" s="519">
        <v>18</v>
      </c>
      <c r="K20" s="518">
        <v>4841406</v>
      </c>
      <c r="L20" s="519">
        <v>20</v>
      </c>
      <c r="M20" s="518">
        <v>4453394</v>
      </c>
      <c r="N20" s="519">
        <v>27</v>
      </c>
      <c r="O20" s="518">
        <v>4878905</v>
      </c>
      <c r="P20" s="521">
        <f t="shared" si="1"/>
        <v>7</v>
      </c>
      <c r="Q20" s="520">
        <f t="shared" si="0"/>
        <v>425511</v>
      </c>
      <c r="R20" s="10"/>
    </row>
    <row r="21" spans="2:18" ht="14.1" customHeight="1" x14ac:dyDescent="0.2">
      <c r="B21" s="939"/>
      <c r="C21" s="941"/>
      <c r="D21" s="916"/>
      <c r="E21" s="517" t="s">
        <v>129</v>
      </c>
      <c r="F21" s="516">
        <v>5</v>
      </c>
      <c r="G21" s="515">
        <v>-505163</v>
      </c>
      <c r="H21" s="516">
        <v>3</v>
      </c>
      <c r="I21" s="515">
        <v>-205652</v>
      </c>
      <c r="J21" s="516">
        <v>2</v>
      </c>
      <c r="K21" s="515">
        <v>-193770</v>
      </c>
      <c r="L21" s="516">
        <v>2</v>
      </c>
      <c r="M21" s="515">
        <v>-159183</v>
      </c>
      <c r="N21" s="516">
        <v>3</v>
      </c>
      <c r="O21" s="515">
        <v>-52136</v>
      </c>
      <c r="P21" s="507">
        <f t="shared" si="1"/>
        <v>1</v>
      </c>
      <c r="Q21" s="506">
        <f t="shared" si="0"/>
        <v>107047</v>
      </c>
      <c r="R21" s="10"/>
    </row>
    <row r="22" spans="2:18" ht="14.1" customHeight="1" x14ac:dyDescent="0.2">
      <c r="B22" s="942"/>
      <c r="C22" s="934"/>
      <c r="D22" s="915" t="s">
        <v>131</v>
      </c>
      <c r="E22" s="514" t="s">
        <v>130</v>
      </c>
      <c r="F22" s="519">
        <v>42</v>
      </c>
      <c r="G22" s="518">
        <v>689125</v>
      </c>
      <c r="H22" s="519">
        <v>38</v>
      </c>
      <c r="I22" s="518">
        <v>544906</v>
      </c>
      <c r="J22" s="519">
        <v>38</v>
      </c>
      <c r="K22" s="518">
        <v>707994</v>
      </c>
      <c r="L22" s="519">
        <v>27</v>
      </c>
      <c r="M22" s="518">
        <v>626225</v>
      </c>
      <c r="N22" s="519">
        <v>18</v>
      </c>
      <c r="O22" s="518">
        <v>303626</v>
      </c>
      <c r="P22" s="511">
        <f t="shared" si="1"/>
        <v>-9</v>
      </c>
      <c r="Q22" s="496">
        <f t="shared" si="0"/>
        <v>-322599</v>
      </c>
      <c r="R22" s="10"/>
    </row>
    <row r="23" spans="2:18" ht="14.1" customHeight="1" x14ac:dyDescent="0.2">
      <c r="B23" s="943"/>
      <c r="C23" s="918"/>
      <c r="D23" s="916"/>
      <c r="E23" s="517" t="s">
        <v>129</v>
      </c>
      <c r="F23" s="516">
        <v>1</v>
      </c>
      <c r="G23" s="515">
        <v>-25522</v>
      </c>
      <c r="H23" s="516">
        <v>1</v>
      </c>
      <c r="I23" s="515">
        <v>-21382</v>
      </c>
      <c r="J23" s="516">
        <v>1</v>
      </c>
      <c r="K23" s="515">
        <v>-77426</v>
      </c>
      <c r="L23" s="516"/>
      <c r="M23" s="515">
        <v>0</v>
      </c>
      <c r="N23" s="516">
        <v>1</v>
      </c>
      <c r="O23" s="515">
        <v>-63560</v>
      </c>
      <c r="P23" s="507">
        <f t="shared" si="1"/>
        <v>1</v>
      </c>
      <c r="Q23" s="506">
        <f t="shared" si="0"/>
        <v>-63560</v>
      </c>
      <c r="R23" s="10"/>
    </row>
    <row r="24" spans="2:18" ht="14.1" customHeight="1" x14ac:dyDescent="0.2">
      <c r="B24" s="930" t="s">
        <v>140</v>
      </c>
      <c r="C24" s="917"/>
      <c r="D24" s="915" t="s">
        <v>131</v>
      </c>
      <c r="E24" s="514" t="s">
        <v>130</v>
      </c>
      <c r="F24" s="519">
        <v>2</v>
      </c>
      <c r="G24" s="518">
        <v>7146</v>
      </c>
      <c r="H24" s="519">
        <v>2</v>
      </c>
      <c r="I24" s="518">
        <v>1094</v>
      </c>
      <c r="J24" s="519">
        <v>1</v>
      </c>
      <c r="K24" s="518">
        <v>3500</v>
      </c>
      <c r="L24" s="519"/>
      <c r="M24" s="518"/>
      <c r="N24" s="519">
        <v>1</v>
      </c>
      <c r="O24" s="518">
        <v>2826</v>
      </c>
      <c r="P24" s="511">
        <f t="shared" si="1"/>
        <v>1</v>
      </c>
      <c r="Q24" s="496">
        <f t="shared" si="0"/>
        <v>2826</v>
      </c>
      <c r="R24" s="10"/>
    </row>
    <row r="25" spans="2:18" ht="14.1" customHeight="1" x14ac:dyDescent="0.2">
      <c r="B25" s="923"/>
      <c r="C25" s="924"/>
      <c r="D25" s="916"/>
      <c r="E25" s="517" t="s">
        <v>129</v>
      </c>
      <c r="F25" s="516"/>
      <c r="G25" s="515"/>
      <c r="H25" s="516"/>
      <c r="I25" s="515"/>
      <c r="J25" s="516"/>
      <c r="K25" s="515"/>
      <c r="L25" s="516">
        <v>1</v>
      </c>
      <c r="M25" s="515">
        <v>-304</v>
      </c>
      <c r="N25" s="516"/>
      <c r="O25" s="515"/>
      <c r="P25" s="507">
        <f t="shared" si="1"/>
        <v>-1</v>
      </c>
      <c r="Q25" s="506">
        <f t="shared" si="0"/>
        <v>304</v>
      </c>
      <c r="R25" s="10"/>
    </row>
    <row r="26" spans="2:18" ht="14.1" customHeight="1" x14ac:dyDescent="0.2">
      <c r="B26" s="930" t="s">
        <v>139</v>
      </c>
      <c r="C26" s="917"/>
      <c r="D26" s="915" t="s">
        <v>131</v>
      </c>
      <c r="E26" s="514" t="s">
        <v>130</v>
      </c>
      <c r="F26" s="519">
        <v>2</v>
      </c>
      <c r="G26" s="518">
        <v>17696</v>
      </c>
      <c r="H26" s="519">
        <v>2</v>
      </c>
      <c r="I26" s="518">
        <v>5115</v>
      </c>
      <c r="J26" s="519">
        <v>2</v>
      </c>
      <c r="K26" s="518">
        <v>20285</v>
      </c>
      <c r="L26" s="519">
        <v>1</v>
      </c>
      <c r="M26" s="518">
        <v>3044</v>
      </c>
      <c r="N26" s="519">
        <v>1</v>
      </c>
      <c r="O26" s="518">
        <v>8035</v>
      </c>
      <c r="P26" s="511">
        <f t="shared" si="1"/>
        <v>0</v>
      </c>
      <c r="Q26" s="501">
        <f t="shared" si="0"/>
        <v>4991</v>
      </c>
      <c r="R26" s="10"/>
    </row>
    <row r="27" spans="2:18" ht="14.1" customHeight="1" x14ac:dyDescent="0.2">
      <c r="B27" s="923"/>
      <c r="C27" s="924"/>
      <c r="D27" s="916"/>
      <c r="E27" s="517" t="s">
        <v>129</v>
      </c>
      <c r="F27" s="516"/>
      <c r="G27" s="515"/>
      <c r="H27" s="516"/>
      <c r="I27" s="515"/>
      <c r="J27" s="516"/>
      <c r="K27" s="515"/>
      <c r="L27" s="516"/>
      <c r="M27" s="515"/>
      <c r="N27" s="516"/>
      <c r="O27" s="515"/>
      <c r="P27" s="507">
        <f t="shared" si="1"/>
        <v>0</v>
      </c>
      <c r="Q27" s="506">
        <f t="shared" si="0"/>
        <v>0</v>
      </c>
      <c r="R27" s="10"/>
    </row>
    <row r="28" spans="2:18" ht="14.1" customHeight="1" x14ac:dyDescent="0.2">
      <c r="B28" s="931" t="s">
        <v>138</v>
      </c>
      <c r="C28" s="917"/>
      <c r="D28" s="915" t="s">
        <v>132</v>
      </c>
      <c r="E28" s="514" t="s">
        <v>130</v>
      </c>
      <c r="F28" s="519"/>
      <c r="G28" s="518"/>
      <c r="H28" s="519"/>
      <c r="I28" s="518"/>
      <c r="J28" s="519"/>
      <c r="K28" s="518"/>
      <c r="L28" s="519"/>
      <c r="M28" s="518"/>
      <c r="N28" s="519"/>
      <c r="O28" s="518"/>
      <c r="P28" s="502">
        <f t="shared" si="1"/>
        <v>0</v>
      </c>
      <c r="Q28" s="501">
        <f t="shared" si="0"/>
        <v>0</v>
      </c>
      <c r="R28" s="10"/>
    </row>
    <row r="29" spans="2:18" ht="14.1" customHeight="1" x14ac:dyDescent="0.2">
      <c r="B29" s="939"/>
      <c r="C29" s="941"/>
      <c r="D29" s="916"/>
      <c r="E29" s="517" t="s">
        <v>129</v>
      </c>
      <c r="F29" s="516"/>
      <c r="G29" s="515"/>
      <c r="H29" s="516"/>
      <c r="I29" s="515"/>
      <c r="J29" s="516"/>
      <c r="K29" s="515"/>
      <c r="L29" s="516"/>
      <c r="M29" s="515"/>
      <c r="N29" s="516"/>
      <c r="O29" s="515"/>
      <c r="P29" s="507">
        <f t="shared" si="1"/>
        <v>0</v>
      </c>
      <c r="Q29" s="506">
        <f t="shared" si="0"/>
        <v>0</v>
      </c>
      <c r="R29" s="10"/>
    </row>
    <row r="30" spans="2:18" ht="14.1" customHeight="1" x14ac:dyDescent="0.2">
      <c r="B30" s="942"/>
      <c r="C30" s="934"/>
      <c r="D30" s="915" t="s">
        <v>131</v>
      </c>
      <c r="E30" s="514" t="s">
        <v>130</v>
      </c>
      <c r="F30" s="519">
        <v>1</v>
      </c>
      <c r="G30" s="518">
        <v>1082</v>
      </c>
      <c r="H30" s="519">
        <v>1</v>
      </c>
      <c r="I30" s="518">
        <v>1059</v>
      </c>
      <c r="J30" s="519">
        <v>1</v>
      </c>
      <c r="K30" s="518">
        <v>1512</v>
      </c>
      <c r="L30" s="519">
        <v>1</v>
      </c>
      <c r="M30" s="518">
        <v>1151</v>
      </c>
      <c r="N30" s="519">
        <v>1</v>
      </c>
      <c r="O30" s="518">
        <v>401</v>
      </c>
      <c r="P30" s="502">
        <f t="shared" si="1"/>
        <v>0</v>
      </c>
      <c r="Q30" s="501">
        <f t="shared" si="0"/>
        <v>-750</v>
      </c>
      <c r="R30" s="10"/>
    </row>
    <row r="31" spans="2:18" ht="14.1" customHeight="1" x14ac:dyDescent="0.2">
      <c r="B31" s="943"/>
      <c r="C31" s="918"/>
      <c r="D31" s="916"/>
      <c r="E31" s="517" t="s">
        <v>129</v>
      </c>
      <c r="F31" s="516"/>
      <c r="G31" s="515"/>
      <c r="H31" s="516"/>
      <c r="I31" s="515"/>
      <c r="J31" s="516"/>
      <c r="K31" s="515"/>
      <c r="L31" s="516"/>
      <c r="M31" s="515"/>
      <c r="N31" s="516"/>
      <c r="O31" s="515"/>
      <c r="P31" s="507">
        <f t="shared" si="1"/>
        <v>0</v>
      </c>
      <c r="Q31" s="506">
        <f t="shared" si="0"/>
        <v>0</v>
      </c>
      <c r="R31" s="10"/>
    </row>
    <row r="32" spans="2:18" ht="14.1" customHeight="1" x14ac:dyDescent="0.2">
      <c r="B32" s="931" t="s">
        <v>137</v>
      </c>
      <c r="C32" s="917"/>
      <c r="D32" s="915" t="s">
        <v>131</v>
      </c>
      <c r="E32" s="514" t="s">
        <v>130</v>
      </c>
      <c r="F32" s="519">
        <v>1</v>
      </c>
      <c r="G32" s="518">
        <v>194</v>
      </c>
      <c r="H32" s="519">
        <v>1</v>
      </c>
      <c r="I32" s="518">
        <v>159</v>
      </c>
      <c r="J32" s="519">
        <v>1</v>
      </c>
      <c r="K32" s="518">
        <v>190</v>
      </c>
      <c r="L32" s="519">
        <v>1</v>
      </c>
      <c r="M32" s="518">
        <v>5</v>
      </c>
      <c r="N32" s="519">
        <v>1</v>
      </c>
      <c r="O32" s="518">
        <v>0</v>
      </c>
      <c r="P32" s="511">
        <f t="shared" si="1"/>
        <v>0</v>
      </c>
      <c r="Q32" s="496">
        <f t="shared" si="0"/>
        <v>-5</v>
      </c>
      <c r="R32" s="10"/>
    </row>
    <row r="33" spans="2:18" ht="14.1" customHeight="1" x14ac:dyDescent="0.2">
      <c r="B33" s="923"/>
      <c r="C33" s="924"/>
      <c r="D33" s="916"/>
      <c r="E33" s="517" t="s">
        <v>129</v>
      </c>
      <c r="F33" s="516"/>
      <c r="G33" s="515"/>
      <c r="H33" s="516"/>
      <c r="I33" s="515"/>
      <c r="J33" s="516"/>
      <c r="K33" s="515"/>
      <c r="L33" s="516"/>
      <c r="M33" s="515"/>
      <c r="N33" s="516"/>
      <c r="O33" s="515"/>
      <c r="P33" s="507">
        <f t="shared" si="1"/>
        <v>0</v>
      </c>
      <c r="Q33" s="506">
        <f t="shared" si="0"/>
        <v>0</v>
      </c>
      <c r="R33" s="10"/>
    </row>
    <row r="34" spans="2:18" ht="14.1" customHeight="1" x14ac:dyDescent="0.2">
      <c r="B34" s="931" t="s">
        <v>136</v>
      </c>
      <c r="C34" s="917"/>
      <c r="D34" s="915" t="s">
        <v>132</v>
      </c>
      <c r="E34" s="514" t="s">
        <v>130</v>
      </c>
      <c r="F34" s="519">
        <v>1</v>
      </c>
      <c r="G34" s="518">
        <v>65925</v>
      </c>
      <c r="H34" s="519">
        <v>1</v>
      </c>
      <c r="I34" s="518">
        <v>73768</v>
      </c>
      <c r="J34" s="519">
        <v>1</v>
      </c>
      <c r="K34" s="518">
        <v>67759</v>
      </c>
      <c r="L34" s="519">
        <v>1</v>
      </c>
      <c r="M34" s="518">
        <v>57435</v>
      </c>
      <c r="N34" s="519"/>
      <c r="O34" s="518"/>
      <c r="P34" s="502">
        <f t="shared" si="1"/>
        <v>-1</v>
      </c>
      <c r="Q34" s="501">
        <f t="shared" si="0"/>
        <v>-57435</v>
      </c>
      <c r="R34" s="10"/>
    </row>
    <row r="35" spans="2:18" ht="14.1" customHeight="1" x14ac:dyDescent="0.2">
      <c r="B35" s="939"/>
      <c r="C35" s="941"/>
      <c r="D35" s="916"/>
      <c r="E35" s="517" t="s">
        <v>129</v>
      </c>
      <c r="F35" s="516"/>
      <c r="G35" s="515"/>
      <c r="H35" s="516"/>
      <c r="I35" s="515"/>
      <c r="J35" s="516"/>
      <c r="K35" s="515"/>
      <c r="L35" s="516"/>
      <c r="M35" s="515"/>
      <c r="N35" s="516">
        <v>1</v>
      </c>
      <c r="O35" s="515">
        <v>-28800</v>
      </c>
      <c r="P35" s="507">
        <f t="shared" si="1"/>
        <v>1</v>
      </c>
      <c r="Q35" s="506">
        <f t="shared" si="0"/>
        <v>-28800</v>
      </c>
      <c r="R35" s="10"/>
    </row>
    <row r="36" spans="2:18" ht="14.1" customHeight="1" x14ac:dyDescent="0.2">
      <c r="B36" s="942"/>
      <c r="C36" s="934"/>
      <c r="D36" s="915" t="s">
        <v>131</v>
      </c>
      <c r="E36" s="514" t="s">
        <v>130</v>
      </c>
      <c r="F36" s="519">
        <v>6</v>
      </c>
      <c r="G36" s="518">
        <v>84796</v>
      </c>
      <c r="H36" s="519">
        <v>5</v>
      </c>
      <c r="I36" s="518">
        <v>41640</v>
      </c>
      <c r="J36" s="519">
        <v>5</v>
      </c>
      <c r="K36" s="518">
        <v>48118</v>
      </c>
      <c r="L36" s="519">
        <v>5</v>
      </c>
      <c r="M36" s="518">
        <v>29345</v>
      </c>
      <c r="N36" s="519">
        <v>4</v>
      </c>
      <c r="O36" s="518">
        <v>406</v>
      </c>
      <c r="P36" s="502">
        <f t="shared" si="1"/>
        <v>-1</v>
      </c>
      <c r="Q36" s="501">
        <f t="shared" si="0"/>
        <v>-28939</v>
      </c>
      <c r="R36" s="10"/>
    </row>
    <row r="37" spans="2:18" ht="14.1" customHeight="1" x14ac:dyDescent="0.2">
      <c r="B37" s="943"/>
      <c r="C37" s="918"/>
      <c r="D37" s="916"/>
      <c r="E37" s="517" t="s">
        <v>129</v>
      </c>
      <c r="F37" s="516"/>
      <c r="G37" s="515"/>
      <c r="H37" s="516"/>
      <c r="I37" s="515"/>
      <c r="J37" s="516"/>
      <c r="K37" s="515"/>
      <c r="L37" s="516"/>
      <c r="M37" s="515"/>
      <c r="N37" s="516"/>
      <c r="O37" s="515"/>
      <c r="P37" s="507">
        <f t="shared" si="1"/>
        <v>0</v>
      </c>
      <c r="Q37" s="506">
        <f t="shared" si="0"/>
        <v>0</v>
      </c>
      <c r="R37" s="10"/>
    </row>
    <row r="38" spans="2:18" ht="14.1" customHeight="1" x14ac:dyDescent="0.2">
      <c r="B38" s="931" t="s">
        <v>34</v>
      </c>
      <c r="C38" s="917"/>
      <c r="D38" s="915" t="s">
        <v>132</v>
      </c>
      <c r="E38" s="514" t="s">
        <v>130</v>
      </c>
      <c r="F38" s="519">
        <v>1</v>
      </c>
      <c r="G38" s="518">
        <v>4269</v>
      </c>
      <c r="H38" s="519"/>
      <c r="I38" s="518"/>
      <c r="J38" s="519"/>
      <c r="K38" s="518"/>
      <c r="L38" s="519">
        <v>1</v>
      </c>
      <c r="M38" s="518">
        <v>7692</v>
      </c>
      <c r="N38" s="519"/>
      <c r="O38" s="518"/>
      <c r="P38" s="502">
        <f t="shared" si="1"/>
        <v>-1</v>
      </c>
      <c r="Q38" s="501">
        <f t="shared" si="0"/>
        <v>-7692</v>
      </c>
      <c r="R38" s="10"/>
    </row>
    <row r="39" spans="2:18" ht="14.1" customHeight="1" x14ac:dyDescent="0.2">
      <c r="B39" s="939"/>
      <c r="C39" s="941"/>
      <c r="D39" s="916"/>
      <c r="E39" s="517" t="s">
        <v>129</v>
      </c>
      <c r="F39" s="516"/>
      <c r="G39" s="515"/>
      <c r="H39" s="516">
        <v>1</v>
      </c>
      <c r="I39" s="515">
        <v>-3348</v>
      </c>
      <c r="J39" s="516">
        <v>1</v>
      </c>
      <c r="K39" s="515">
        <v>-4627</v>
      </c>
      <c r="L39" s="516"/>
      <c r="M39" s="515"/>
      <c r="N39" s="516">
        <v>1</v>
      </c>
      <c r="O39" s="515">
        <v>-10703</v>
      </c>
      <c r="P39" s="507">
        <f t="shared" si="1"/>
        <v>1</v>
      </c>
      <c r="Q39" s="506">
        <f t="shared" si="0"/>
        <v>-10703</v>
      </c>
      <c r="R39" s="10"/>
    </row>
    <row r="40" spans="2:18" ht="14.1" customHeight="1" x14ac:dyDescent="0.2">
      <c r="B40" s="942"/>
      <c r="C40" s="934"/>
      <c r="D40" s="915" t="s">
        <v>131</v>
      </c>
      <c r="E40" s="514" t="s">
        <v>130</v>
      </c>
      <c r="F40" s="519">
        <v>7</v>
      </c>
      <c r="G40" s="518">
        <v>326408</v>
      </c>
      <c r="H40" s="519">
        <v>7</v>
      </c>
      <c r="I40" s="518">
        <v>348336</v>
      </c>
      <c r="J40" s="519">
        <v>9</v>
      </c>
      <c r="K40" s="518">
        <v>210893</v>
      </c>
      <c r="L40" s="519">
        <v>9</v>
      </c>
      <c r="M40" s="518">
        <v>200749</v>
      </c>
      <c r="N40" s="519">
        <v>9</v>
      </c>
      <c r="O40" s="518">
        <v>188801</v>
      </c>
      <c r="P40" s="511">
        <f t="shared" si="1"/>
        <v>0</v>
      </c>
      <c r="Q40" s="496">
        <f t="shared" si="0"/>
        <v>-11948</v>
      </c>
      <c r="R40" s="10"/>
    </row>
    <row r="41" spans="2:18" ht="14.1" customHeight="1" x14ac:dyDescent="0.2">
      <c r="B41" s="943"/>
      <c r="C41" s="918"/>
      <c r="D41" s="916"/>
      <c r="E41" s="517" t="s">
        <v>129</v>
      </c>
      <c r="F41" s="516">
        <v>2</v>
      </c>
      <c r="G41" s="515">
        <v>-26510</v>
      </c>
      <c r="H41" s="516">
        <v>2</v>
      </c>
      <c r="I41" s="515">
        <v>-21329</v>
      </c>
      <c r="J41" s="516"/>
      <c r="K41" s="515"/>
      <c r="L41" s="516"/>
      <c r="M41" s="515"/>
      <c r="N41" s="516"/>
      <c r="O41" s="515"/>
      <c r="P41" s="507">
        <f t="shared" si="1"/>
        <v>0</v>
      </c>
      <c r="Q41" s="506">
        <f t="shared" si="0"/>
        <v>0</v>
      </c>
      <c r="R41" s="10"/>
    </row>
    <row r="42" spans="2:18" ht="14.1" customHeight="1" x14ac:dyDescent="0.2">
      <c r="B42" s="931" t="s">
        <v>135</v>
      </c>
      <c r="C42" s="938"/>
      <c r="D42" s="917"/>
      <c r="E42" s="514" t="s">
        <v>130</v>
      </c>
      <c r="F42" s="513"/>
      <c r="G42" s="512"/>
      <c r="H42" s="513"/>
      <c r="I42" s="512"/>
      <c r="J42" s="513"/>
      <c r="K42" s="512"/>
      <c r="L42" s="513"/>
      <c r="M42" s="512"/>
      <c r="N42" s="513"/>
      <c r="O42" s="512"/>
      <c r="P42" s="511">
        <f t="shared" si="1"/>
        <v>0</v>
      </c>
      <c r="Q42" s="496">
        <f t="shared" si="0"/>
        <v>0</v>
      </c>
      <c r="R42" s="10"/>
    </row>
    <row r="43" spans="2:18" ht="14.1" customHeight="1" x14ac:dyDescent="0.2">
      <c r="B43" s="939"/>
      <c r="C43" s="940"/>
      <c r="D43" s="918"/>
      <c r="E43" s="510" t="s">
        <v>129</v>
      </c>
      <c r="F43" s="509"/>
      <c r="G43" s="508"/>
      <c r="H43" s="509"/>
      <c r="I43" s="508"/>
      <c r="J43" s="509"/>
      <c r="K43" s="508"/>
      <c r="L43" s="509"/>
      <c r="M43" s="508"/>
      <c r="N43" s="509"/>
      <c r="O43" s="508"/>
      <c r="P43" s="507">
        <f t="shared" si="1"/>
        <v>0</v>
      </c>
      <c r="Q43" s="506">
        <f t="shared" si="0"/>
        <v>0</v>
      </c>
      <c r="R43" s="10"/>
    </row>
    <row r="44" spans="2:18" ht="14.1" customHeight="1" x14ac:dyDescent="0.2">
      <c r="B44" s="822"/>
      <c r="C44" s="936" t="s">
        <v>134</v>
      </c>
      <c r="D44" s="915" t="s">
        <v>132</v>
      </c>
      <c r="E44" s="505" t="s">
        <v>130</v>
      </c>
      <c r="F44" s="504"/>
      <c r="G44" s="503"/>
      <c r="H44" s="504"/>
      <c r="I44" s="503"/>
      <c r="J44" s="504"/>
      <c r="K44" s="503"/>
      <c r="L44" s="504"/>
      <c r="M44" s="503"/>
      <c r="N44" s="504"/>
      <c r="O44" s="503"/>
      <c r="P44" s="502">
        <f t="shared" si="1"/>
        <v>0</v>
      </c>
      <c r="Q44" s="501">
        <f t="shared" si="0"/>
        <v>0</v>
      </c>
      <c r="R44" s="10"/>
    </row>
    <row r="45" spans="2:18" ht="14.1" customHeight="1" thickBot="1" x14ac:dyDescent="0.25">
      <c r="B45" s="822"/>
      <c r="C45" s="937"/>
      <c r="D45" s="916"/>
      <c r="E45" s="500" t="s">
        <v>129</v>
      </c>
      <c r="F45" s="499"/>
      <c r="G45" s="498"/>
      <c r="H45" s="499"/>
      <c r="I45" s="498"/>
      <c r="J45" s="499"/>
      <c r="K45" s="498"/>
      <c r="L45" s="499"/>
      <c r="M45" s="498"/>
      <c r="N45" s="499"/>
      <c r="O45" s="498"/>
      <c r="P45" s="497">
        <f t="shared" si="1"/>
        <v>0</v>
      </c>
      <c r="Q45" s="496">
        <f t="shared" si="0"/>
        <v>0</v>
      </c>
      <c r="R45" s="10"/>
    </row>
    <row r="46" spans="2:18" ht="14.1" customHeight="1" thickBot="1" x14ac:dyDescent="0.25">
      <c r="B46" s="466"/>
      <c r="C46" s="495"/>
      <c r="D46" s="494"/>
      <c r="E46" s="493"/>
      <c r="F46" s="492">
        <f t="shared" ref="F46:M46" si="2">SUM(F47:F50)</f>
        <v>132</v>
      </c>
      <c r="G46" s="491">
        <f t="shared" si="2"/>
        <v>8542577</v>
      </c>
      <c r="H46" s="492">
        <f t="shared" si="2"/>
        <v>127</v>
      </c>
      <c r="I46" s="491">
        <f t="shared" si="2"/>
        <v>9414965</v>
      </c>
      <c r="J46" s="492">
        <f t="shared" si="2"/>
        <v>126</v>
      </c>
      <c r="K46" s="491">
        <f t="shared" si="2"/>
        <v>10229015</v>
      </c>
      <c r="L46" s="492">
        <f t="shared" si="2"/>
        <v>115</v>
      </c>
      <c r="M46" s="491">
        <f t="shared" si="2"/>
        <v>8617481</v>
      </c>
      <c r="N46" s="492">
        <f>SUM(N47:N50)</f>
        <v>114</v>
      </c>
      <c r="O46" s="491">
        <f>SUM(O47:O50)</f>
        <v>10869534</v>
      </c>
      <c r="P46" s="490">
        <f>SUM(P47:P50)</f>
        <v>-1</v>
      </c>
      <c r="Q46" s="489">
        <f>SUM(Q47:Q50)</f>
        <v>2252053</v>
      </c>
      <c r="R46" s="476"/>
    </row>
    <row r="47" spans="2:18" ht="14.1" customHeight="1" x14ac:dyDescent="0.2">
      <c r="B47" s="10"/>
      <c r="C47" s="933" t="s">
        <v>133</v>
      </c>
      <c r="D47" s="929" t="s">
        <v>132</v>
      </c>
      <c r="E47" s="486" t="s">
        <v>130</v>
      </c>
      <c r="F47" s="485">
        <f t="shared" ref="F47:Q48" si="3">SUM(F6,F10,F16,F18,F20,F28,F34,F38,F42)</f>
        <v>50</v>
      </c>
      <c r="G47" s="484">
        <f t="shared" si="3"/>
        <v>8528321</v>
      </c>
      <c r="H47" s="485">
        <f t="shared" si="3"/>
        <v>48</v>
      </c>
      <c r="I47" s="484">
        <f t="shared" si="3"/>
        <v>9732035</v>
      </c>
      <c r="J47" s="485">
        <f t="shared" si="3"/>
        <v>46</v>
      </c>
      <c r="K47" s="484">
        <f t="shared" si="3"/>
        <v>10807160</v>
      </c>
      <c r="L47" s="485">
        <f t="shared" si="3"/>
        <v>50</v>
      </c>
      <c r="M47" s="484">
        <f t="shared" si="3"/>
        <v>9908438</v>
      </c>
      <c r="N47" s="485">
        <f t="shared" si="3"/>
        <v>60</v>
      </c>
      <c r="O47" s="484">
        <f t="shared" si="3"/>
        <v>11381172</v>
      </c>
      <c r="P47" s="483">
        <f t="shared" si="3"/>
        <v>10</v>
      </c>
      <c r="Q47" s="482">
        <f t="shared" si="3"/>
        <v>1472734</v>
      </c>
      <c r="R47" s="476"/>
    </row>
    <row r="48" spans="2:18" ht="14.1" customHeight="1" thickBot="1" x14ac:dyDescent="0.25">
      <c r="B48" s="10"/>
      <c r="C48" s="934"/>
      <c r="D48" s="932"/>
      <c r="E48" s="481" t="s">
        <v>129</v>
      </c>
      <c r="F48" s="480">
        <f t="shared" si="3"/>
        <v>10</v>
      </c>
      <c r="G48" s="479">
        <f t="shared" si="3"/>
        <v>-1096200</v>
      </c>
      <c r="H48" s="480">
        <f t="shared" si="3"/>
        <v>17</v>
      </c>
      <c r="I48" s="479">
        <f t="shared" si="3"/>
        <v>-1218745</v>
      </c>
      <c r="J48" s="480">
        <f t="shared" si="3"/>
        <v>19</v>
      </c>
      <c r="K48" s="479">
        <f t="shared" si="3"/>
        <v>-1501114</v>
      </c>
      <c r="L48" s="480">
        <f t="shared" si="3"/>
        <v>17</v>
      </c>
      <c r="M48" s="479">
        <f t="shared" si="3"/>
        <v>-2152708</v>
      </c>
      <c r="N48" s="480">
        <f t="shared" si="3"/>
        <v>15</v>
      </c>
      <c r="O48" s="479">
        <f>SUM(O7,O11,O17,O19,O21,O29,O35,O39,O43)</f>
        <v>-963966</v>
      </c>
      <c r="P48" s="488">
        <f t="shared" si="3"/>
        <v>-2</v>
      </c>
      <c r="Q48" s="487">
        <f t="shared" si="3"/>
        <v>1188742</v>
      </c>
      <c r="R48" s="476"/>
    </row>
    <row r="49" spans="2:18" ht="14.1" customHeight="1" x14ac:dyDescent="0.2">
      <c r="B49" s="10"/>
      <c r="C49" s="934"/>
      <c r="D49" s="929" t="s">
        <v>131</v>
      </c>
      <c r="E49" s="486" t="s">
        <v>130</v>
      </c>
      <c r="F49" s="485">
        <f t="shared" ref="F49:Q50" si="4">SUM(F8,F12,F14,F22,F24,F26,F30,F32,F36,F40)</f>
        <v>68</v>
      </c>
      <c r="G49" s="484">
        <f t="shared" si="4"/>
        <v>1547799</v>
      </c>
      <c r="H49" s="485">
        <f t="shared" si="4"/>
        <v>59</v>
      </c>
      <c r="I49" s="484">
        <f t="shared" si="4"/>
        <v>944386</v>
      </c>
      <c r="J49" s="485">
        <f t="shared" si="4"/>
        <v>60</v>
      </c>
      <c r="K49" s="484">
        <f t="shared" si="4"/>
        <v>1000395</v>
      </c>
      <c r="L49" s="485">
        <f t="shared" si="4"/>
        <v>47</v>
      </c>
      <c r="M49" s="484">
        <f t="shared" si="4"/>
        <v>862055</v>
      </c>
      <c r="N49" s="485">
        <f t="shared" si="4"/>
        <v>38</v>
      </c>
      <c r="O49" s="484">
        <f t="shared" si="4"/>
        <v>515888</v>
      </c>
      <c r="P49" s="483">
        <f t="shared" si="4"/>
        <v>-9</v>
      </c>
      <c r="Q49" s="482">
        <f t="shared" si="4"/>
        <v>-346167</v>
      </c>
      <c r="R49" s="476"/>
    </row>
    <row r="50" spans="2:18" ht="14.1" customHeight="1" thickBot="1" x14ac:dyDescent="0.25">
      <c r="B50" s="463"/>
      <c r="C50" s="935"/>
      <c r="D50" s="932"/>
      <c r="E50" s="481" t="s">
        <v>129</v>
      </c>
      <c r="F50" s="480">
        <f t="shared" si="4"/>
        <v>4</v>
      </c>
      <c r="G50" s="479">
        <f t="shared" si="4"/>
        <v>-437343</v>
      </c>
      <c r="H50" s="480">
        <f t="shared" si="4"/>
        <v>3</v>
      </c>
      <c r="I50" s="479">
        <f t="shared" si="4"/>
        <v>-42711</v>
      </c>
      <c r="J50" s="480">
        <f t="shared" si="4"/>
        <v>1</v>
      </c>
      <c r="K50" s="479">
        <f t="shared" si="4"/>
        <v>-77426</v>
      </c>
      <c r="L50" s="480">
        <f t="shared" si="4"/>
        <v>1</v>
      </c>
      <c r="M50" s="479">
        <f t="shared" si="4"/>
        <v>-304</v>
      </c>
      <c r="N50" s="480">
        <f t="shared" si="4"/>
        <v>1</v>
      </c>
      <c r="O50" s="479">
        <f t="shared" si="4"/>
        <v>-63560</v>
      </c>
      <c r="P50" s="478">
        <f t="shared" si="4"/>
        <v>0</v>
      </c>
      <c r="Q50" s="477">
        <f t="shared" si="4"/>
        <v>-63256</v>
      </c>
      <c r="R50" s="476"/>
    </row>
    <row r="51" spans="2:18" ht="18" customHeight="1" x14ac:dyDescent="0.2">
      <c r="B51" s="8" t="s">
        <v>128</v>
      </c>
      <c r="C51" s="475" t="s">
        <v>127</v>
      </c>
      <c r="D51" s="2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2:18" ht="18" customHeight="1" x14ac:dyDescent="0.2">
      <c r="B52" s="8"/>
      <c r="C52" s="475" t="s">
        <v>126</v>
      </c>
      <c r="D52" s="474"/>
      <c r="E52" s="474"/>
    </row>
    <row r="53" spans="2:18" x14ac:dyDescent="0.2">
      <c r="C53" s="2"/>
    </row>
  </sheetData>
  <mergeCells count="48">
    <mergeCell ref="D47:D48"/>
    <mergeCell ref="D49:D50"/>
    <mergeCell ref="C47:C50"/>
    <mergeCell ref="D14:D15"/>
    <mergeCell ref="C44:C45"/>
    <mergeCell ref="B26:C27"/>
    <mergeCell ref="B32:C33"/>
    <mergeCell ref="B42:C43"/>
    <mergeCell ref="B34:C37"/>
    <mergeCell ref="B28:C31"/>
    <mergeCell ref="D28:D29"/>
    <mergeCell ref="B38:C41"/>
    <mergeCell ref="D38:D39"/>
    <mergeCell ref="D40:D41"/>
    <mergeCell ref="B20:C23"/>
    <mergeCell ref="D30:D31"/>
    <mergeCell ref="B18:C19"/>
    <mergeCell ref="B8:C9"/>
    <mergeCell ref="B10:C11"/>
    <mergeCell ref="B12:C13"/>
    <mergeCell ref="B24:C25"/>
    <mergeCell ref="B16:C17"/>
    <mergeCell ref="B14:C15"/>
    <mergeCell ref="D18:D19"/>
    <mergeCell ref="N4:O4"/>
    <mergeCell ref="P4:Q4"/>
    <mergeCell ref="E4:E5"/>
    <mergeCell ref="L4:M4"/>
    <mergeCell ref="D6:D7"/>
    <mergeCell ref="D8:D9"/>
    <mergeCell ref="D10:D11"/>
    <mergeCell ref="D12:D13"/>
    <mergeCell ref="D16:D17"/>
    <mergeCell ref="B4:C4"/>
    <mergeCell ref="B6:C7"/>
    <mergeCell ref="J4:K4"/>
    <mergeCell ref="H4:I4"/>
    <mergeCell ref="B5:C5"/>
    <mergeCell ref="F4:G4"/>
    <mergeCell ref="D44:D45"/>
    <mergeCell ref="D20:D21"/>
    <mergeCell ref="D24:D25"/>
    <mergeCell ref="D26:D27"/>
    <mergeCell ref="D42:D43"/>
    <mergeCell ref="D36:D37"/>
    <mergeCell ref="D32:D33"/>
    <mergeCell ref="D34:D35"/>
    <mergeCell ref="D22:D23"/>
  </mergeCells>
  <phoneticPr fontId="3"/>
  <pageMargins left="0.70866141732283472" right="0" top="0.9055118110236221" bottom="0.31496062992125984" header="0.51181102362204722" footer="0.51181102362204722"/>
  <pageSetup paperSize="9" scale="67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01事業数</vt:lpstr>
      <vt:lpstr>02職員数</vt:lpstr>
      <vt:lpstr>03決算規模 </vt:lpstr>
      <vt:lpstr>04建設投資</vt:lpstr>
      <vt:lpstr>05企業債発行</vt:lpstr>
      <vt:lpstr>06企業債残高</vt:lpstr>
      <vt:lpstr>07繰入金</vt:lpstr>
      <vt:lpstr>08収益・資本繰入</vt:lpstr>
      <vt:lpstr>09事業数・経営状況</vt:lpstr>
      <vt:lpstr>10（水道損益）</vt:lpstr>
      <vt:lpstr>11（病院損益）</vt:lpstr>
      <vt:lpstr>12（下水（法適）損益）</vt:lpstr>
      <vt:lpstr>13（簡水（法非適））</vt:lpstr>
      <vt:lpstr>14（下水（法非適））</vt:lpstr>
      <vt:lpstr>'02職員数'!Print_Area</vt:lpstr>
      <vt:lpstr>'04建設投資'!Print_Area</vt:lpstr>
      <vt:lpstr>'05企業債発行'!Print_Area</vt:lpstr>
      <vt:lpstr>'06企業債残高'!Print_Area</vt:lpstr>
      <vt:lpstr>'07繰入金'!Print_Area</vt:lpstr>
      <vt:lpstr>'08収益・資本繰入'!Print_Area</vt:lpstr>
      <vt:lpstr>'09事業数・経営状況'!Print_Area</vt:lpstr>
      <vt:lpstr>'10（水道損益）'!Print_Area</vt:lpstr>
      <vt:lpstr>'11（病院損益）'!Print_Area</vt:lpstr>
      <vt:lpstr>'12（下水（法適）損益）'!Print_Area</vt:lpstr>
      <vt:lpstr>'13（簡水（法非適））'!Print_Area</vt:lpstr>
      <vt:lpstr>'14（下水（法非適））'!Print_Area</vt:lpstr>
      <vt:lpstr>'04建設投資'!Print_Titles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cp:lastPrinted>2022-03-17T05:48:16Z</cp:lastPrinted>
  <dcterms:created xsi:type="dcterms:W3CDTF">2014-11-06T02:45:48Z</dcterms:created>
  <dcterms:modified xsi:type="dcterms:W3CDTF">2022-03-17T05:48:19Z</dcterms:modified>
</cp:coreProperties>
</file>