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依頼：128（金）〆】公営企業に係る経営比較分析表（令和２年度決算）の分析等について\提出書類\"/>
    </mc:Choice>
  </mc:AlternateContent>
  <xr:revisionPtr revIDLastSave="0" documentId="13_ncr:1_{54579B74-2D3D-4D9E-9EF0-34395424CF04}" xr6:coauthVersionLast="47" xr6:coauthVersionMax="47" xr10:uidLastSave="{00000000-0000-0000-0000-000000000000}"/>
  <workbookProtection workbookAlgorithmName="SHA-512" workbookHashValue="p56bB0+Ogsraogzw2fUNmmAxdgT84Hp49bSFThDqZ5vB3JJhY4085M7sadrCFGOSHdtbiOps4/4lymeNHDLZKg==" workbookSaltValue="Z5AWLy7F7q0EwTWUPO3HY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D10" i="4"/>
  <c r="I10"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<sst xmlns="http://schemas.openxmlformats.org/spreadsheetml/2006/main" count="236" uniqueCount="120">
  <si>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</si>
  <si>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</si>
  <si>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</si>
  <si>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</si>
  <si>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</si>
  <si>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</si>
  <si>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</si>
  <si>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</si>
  <si>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</si>
  <si>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</si>
  <si>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</si>
  <si>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</si>
  <si>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</si>
  <si>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</si>
  <si>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</si>
  <si>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</si>
  <si>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</si>
  <si>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</si>
  <si>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</si>
  <si>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</si>
  <si>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</si>
  <si>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</si>
  <si>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</si>
  <si>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</si>
  <si>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</si>
  <si>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</si>
  <si>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</si>
  <si>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</si>
  <si>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</si>
  <si>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</si>
  <si>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</si>
  <si>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</si>
  <si>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</si>
  <si>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</si>
  <si>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</si>
  <si>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</si>
  <si>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</si>
  <si>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</si>
  <si>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</si>
  <si>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</si>
  <si>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</si>
  <si>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</si>
  <si>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</si>
  <si>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</si>
  <si>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</si>
  <si>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</si>
  <si>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</si>
  <si>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</si>
  <si>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</si>
  <si>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</si>
  <si>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</si>
  <si>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</si>
  <si>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</si>
  <si>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</si>
  <si>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</si>
  <si>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</si>
  <si>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</si>
  <si>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</si>
  <si>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</si>
  <si>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</si>
  <si>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</si>
  <si>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</si>
  <si>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</si>
  <si>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</si>
  <si>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</si>
  <si>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</si>
  <si>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</si>
  <si>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</si>
  <si>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</si>
  <si>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</si>
  <si>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</si>
  <si>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</si>
  <si>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</si>
  <si>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</si>
  <si>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</si>
  <si>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</si>
  <si>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</si>
  <si>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</si>
  <si>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</si>
  <si>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</si>
  <si>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</si>
  <si>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</si>
  <si>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</si>
  <si>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</si>
  <si>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</si>
  <si>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</si>
  <si>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</si>
  <si>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</si>
  <si>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</si>
  <si>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</si>
  <si>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</si>
  <si>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</si>
  <si>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</si>
  <si>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</si>
  <si>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</si>
  <si>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</si>
  <si>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</si>
  <si>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</si>
  <si>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</si>
  <si>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</si>
  <si>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</si>
  <si>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</si>
  <si>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</si>
  <si>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</si>
  <si>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</si>
  <si>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</si>
  <si>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</si>
  <si>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</si>
  <si>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</si>
  <si>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</si>
  <si>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</si>
  <si>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</si>
  <si>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</si>
  <si>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</si>
  <si>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</si>
  <si>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</si>
  <si>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</si>
  <si>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⑤令和２年４月より料金改定を行い一定の改善が見られるものの、依然として使用料以外（一般会計）の収入に依存している状況が見られる。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t>
    <phoneticPr fontId="4"/>
  </si>
  <si>
    <t>　当町の下水道は布設開始から約30年経過しており、長寿命化計画やストックマネジメント計画に基づき、計画的な更新が必要である。</t>
    <phoneticPr fontId="4"/>
  </si>
  <si>
    <t>　町内における下水道事業ついては、完了となっており、今後人口減少が予想される中、施設更新等新たな投資が求められ、維持管理の財源確保が重要な課題である。
　また、収益的収支比率や経費回収率から見ると下水道使用料以外の収入に依存している割合が大きい。令和2年度には使用料の改定を行ったものの、今後も更なる検討を要する。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</si>
</sst>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A8-4E0F-ABC2-5B6047ACAD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5A8-4E0F-ABC2-5B6047ACAD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8.0500000000000007</c:v>
                </c:pt>
                <c:pt idx="1">
                  <c:v>4.3</c:v>
                </c:pt>
                <c:pt idx="2">
                  <c:v>4.62</c:v>
                </c:pt>
                <c:pt idx="3">
                  <c:v>4.62</c:v>
                </c:pt>
                <c:pt idx="4">
                  <c:v>7.6</c:v>
                </c:pt>
              </c:numCache>
            </c:numRef>
          </c:val>
          <c:extLst>
            <c:ext xmlns:c16="http://schemas.microsoft.com/office/drawing/2014/chart" uri="{C3380CC4-5D6E-409C-BE32-E72D297353CC}">
              <c16:uniqueId val="{00000000-BD1C-4CBF-9654-3CCB6ABCF73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BD1C-4CBF-9654-3CCB6ABCF73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95.64</c:v>
                </c:pt>
                <c:pt idx="1">
                  <c:v>95.47</c:v>
                </c:pt>
                <c:pt idx="2">
                  <c:v>96.18</c:v>
                </c:pt>
                <c:pt idx="3">
                  <c:v>96.07</c:v>
                </c:pt>
                <c:pt idx="4">
                  <c:v>97.57</c:v>
                </c:pt>
              </c:numCache>
            </c:numRef>
          </c:val>
          <c:extLst>
            <c:ext xmlns:c16="http://schemas.microsoft.com/office/drawing/2014/chart" uri="{C3380CC4-5D6E-409C-BE32-E72D297353CC}">
              <c16:uniqueId val="{00000000-6B5D-406E-8CD3-CAE02910D0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B5D-406E-8CD3-CAE02910D0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109.99</c:v>
                </c:pt>
                <c:pt idx="1">
                  <c:v>84.77</c:v>
                </c:pt>
                <c:pt idx="2">
                  <c:v>86.87</c:v>
                </c:pt>
                <c:pt idx="3">
                  <c:v>83.98</c:v>
                </c:pt>
                <c:pt idx="4">
                  <c:v>80.22</c:v>
                </c:pt>
              </c:numCache>
            </c:numRef>
          </c:val>
          <c:extLst>
            <c:ext xmlns:c16="http://schemas.microsoft.com/office/drawing/2014/chart" uri="{C3380CC4-5D6E-409C-BE32-E72D297353CC}">
              <c16:uniqueId val="{00000000-EE89-4F96-9793-8C766EC7875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9-4F96-9793-8C766EC7875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4-4C65-AF3F-1D3081D791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4-4C65-AF3F-1D3081D791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AB-44B8-967C-21E3377874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AB-44B8-967C-21E3377874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BC-4F42-B693-A6CD508EF9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BC-4F42-B693-A6CD508EF9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4-4B70-A2DA-2A33B8D9B2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4-4B70-A2DA-2A33B8D9B2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28.36</c:v>
                </c:pt>
                <c:pt idx="1">
                  <c:v>27.32</c:v>
                </c:pt>
                <c:pt idx="2">
                  <c:v>22.88</c:v>
                </c:pt>
                <c:pt idx="3" formatCode="#,##0.00;&quot;△&quot;#,##0.00">
                  <c:v>0</c:v>
                </c:pt>
                <c:pt idx="4" formatCode="#,##0.00;&quot;△&quot;#,##0.00">
                  <c:v>0</c:v>
                </c:pt>
              </c:numCache>
            </c:numRef>
          </c:val>
          <c:extLst>
            <c:ext xmlns:c16="http://schemas.microsoft.com/office/drawing/2014/chart" uri="{C3380CC4-5D6E-409C-BE32-E72D297353CC}">
              <c16:uniqueId val="{00000000-B705-4EA7-91C8-94366C0B44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B705-4EA7-91C8-94366C0B44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32</c:v>
                </c:pt>
                <c:pt idx="1">
                  <c:v>49.52</c:v>
                </c:pt>
                <c:pt idx="2">
                  <c:v>41.55</c:v>
                </c:pt>
                <c:pt idx="3">
                  <c:v>39.729999999999997</c:v>
                </c:pt>
                <c:pt idx="4">
                  <c:v>49.57</c:v>
                </c:pt>
              </c:numCache>
            </c:numRef>
          </c:val>
          <c:extLst>
            <c:ext xmlns:c16="http://schemas.microsoft.com/office/drawing/2014/chart" uri="{C3380CC4-5D6E-409C-BE32-E72D297353CC}">
              <c16:uniqueId val="{00000000-DB14-43EA-9E92-F935BC5263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B14-43EA-9E92-F935BC5263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312.81</c:v>
                </c:pt>
                <c:pt idx="1">
                  <c:v>239.38</c:v>
                </c:pt>
                <c:pt idx="2">
                  <c:v>233.66</c:v>
                </c:pt>
                <c:pt idx="3">
                  <c:v>245.66</c:v>
                </c:pt>
                <c:pt idx="4">
                  <c:v>244.55</c:v>
                </c:pt>
              </c:numCache>
            </c:numRef>
          </c:val>
          <c:extLst>
            <c:ext xmlns:c16="http://schemas.microsoft.com/office/drawing/2014/chart" uri="{C3380CC4-5D6E-409C-BE32-E72D297353CC}">
              <c16:uniqueId val="{00000000-1DD1-47BB-A11D-476FD07E850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1DD1-47BB-A11D-476FD07E850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3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6195</v>
      </c>
      <c r="AM8" s="69"/>
      <c r="AN8" s="69"/>
      <c r="AO8" s="69"/>
      <c r="AP8" s="69"/>
      <c r="AQ8" s="69"/>
      <c r="AR8" s="69"/>
      <c r="AS8" s="69"/>
      <c r="AT8" s="68">
        <f>データ!T6</f>
        <v>15.74</v>
      </c>
      <c r="AU8" s="68"/>
      <c r="AV8" s="68"/>
      <c r="AW8" s="68"/>
      <c r="AX8" s="68"/>
      <c r="AY8" s="68"/>
      <c r="AZ8" s="68"/>
      <c r="BA8" s="68"/>
      <c r="BB8" s="68">
        <f>データ!U6</f>
        <v>393.58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9.35</v>
      </c>
      <c r="Q10" s="68"/>
      <c r="R10" s="68"/>
      <c r="S10" s="68"/>
      <c r="T10" s="68"/>
      <c r="U10" s="68"/>
      <c r="V10" s="68"/>
      <c r="W10" s="68">
        <f>データ!Q6</f>
        <v>93.69</v>
      </c>
      <c r="X10" s="68"/>
      <c r="Y10" s="68"/>
      <c r="Z10" s="68"/>
      <c r="AA10" s="68"/>
      <c r="AB10" s="68"/>
      <c r="AC10" s="68"/>
      <c r="AD10" s="69">
        <f>データ!R6</f>
        <v>2002</v>
      </c>
      <c r="AE10" s="69"/>
      <c r="AF10" s="69"/>
      <c r="AG10" s="69"/>
      <c r="AH10" s="69"/>
      <c r="AI10" s="69"/>
      <c r="AJ10" s="69"/>
      <c r="AK10" s="2"/>
      <c r="AL10" s="69">
        <f>データ!V6</f>
        <v>577</v>
      </c>
      <c r="AM10" s="69"/>
      <c r="AN10" s="69"/>
      <c r="AO10" s="69"/>
      <c r="AP10" s="69"/>
      <c r="AQ10" s="69"/>
      <c r="AR10" s="69"/>
      <c r="AS10" s="69"/>
      <c r="AT10" s="68">
        <f>データ!W6</f>
        <v>0.41</v>
      </c>
      <c r="AU10" s="68"/>
      <c r="AV10" s="68"/>
      <c r="AW10" s="68"/>
      <c r="AX10" s="68"/>
      <c r="AY10" s="68"/>
      <c r="AZ10" s="68"/>
      <c r="BA10" s="68"/>
      <c r="BB10" s="68">
        <f>データ!X6</f>
        <v>1407.32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sADyjpkMKa0CdpkhBiPynRitc1UJ+PKQqed+EWkUL7LlaNGYlSORnwuiIwXZbmHqWA/Lqvp4vm5ZpVGN/dzp5Q==" saltValue="3/D8fU0yYWprUgYHUpYvN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243035</v>
      </c>
      <c r="D6" s="33">
        <f t="shared" si="3"/>
        <v>47</v>
      </c>
      <c r="E6" s="33">
        <f t="shared" si="3"/>
        <v>17</v>
      </c>
      <c r="F6" s="33">
        <f t="shared" si="3"/>
        <v>4</v>
      </c>
      <c r="G6" s="33">
        <f t="shared" si="3"/>
        <v>0</v>
      </c>
      <c r="H6" s="33" t="str">
        <f t="shared" si="3"/>
        <v>三重県　木曽岬町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9.35</v>
      </c>
      <c r="Q6" s="34">
        <f t="shared" si="3"/>
        <v>93.69</v>
      </c>
      <c r="R6" s="34">
        <f t="shared" si="3"/>
        <v>2002</v>
      </c>
      <c r="S6" s="34">
        <f t="shared" si="3"/>
        <v>6195</v>
      </c>
      <c r="T6" s="34">
        <f t="shared" si="3"/>
        <v>15.74</v>
      </c>
      <c r="U6" s="34">
        <f t="shared" si="3"/>
        <v>393.58</v>
      </c>
      <c r="V6" s="34">
        <f t="shared" si="3"/>
        <v>577</v>
      </c>
      <c r="W6" s="34">
        <f t="shared" si="3"/>
        <v>0.41</v>
      </c>
      <c r="X6" s="34">
        <f t="shared" si="3"/>
        <v>1407.32</v>
      </c>
      <c r="Y6" s="35">
        <f>IF(Y7="",NA(),Y7)</f>
        <v>109.99</v>
      </c>
      <c r="Z6" s="35">
        <f t="shared" ref="Z6:AH6" si="4">IF(Z7="",NA(),Z7)</f>
        <v>84.77</v>
      </c>
      <c r="AA6" s="35">
        <f t="shared" si="4"/>
        <v>86.87</v>
      </c>
      <c r="AB6" s="35">
        <f t="shared" si="4"/>
        <v>83.98</v>
      </c>
      <c r="AC6" s="35">
        <f t="shared" si="4"/>
        <v>80.22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28.36</v>
      </c>
      <c r="BG6" s="35">
        <f t="shared" ref="BG6:BO6" si="7">IF(BG7="",NA(),BG7)</f>
        <v>27.32</v>
      </c>
      <c r="BH6" s="35">
        <f t="shared" si="7"/>
        <v>22.88</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32</v>
      </c>
      <c r="BR6" s="35">
        <f t="shared" ref="BR6:BZ6" si="8">IF(BR7="",NA(),BR7)</f>
        <v>49.52</v>
      </c>
      <c r="BS6" s="35">
        <f t="shared" si="8"/>
        <v>41.55</v>
      </c>
      <c r="BT6" s="35">
        <f t="shared" si="8"/>
        <v>39.729999999999997</v>
      </c>
      <c r="BU6" s="35">
        <f t="shared" si="8"/>
        <v>49.57</v>
      </c>
      <c r="BV6" s="35">
        <f t="shared" si="8"/>
        <v>69.87</v>
      </c>
      <c r="BW6" s="35">
        <f t="shared" si="8"/>
        <v>74.3</v>
      </c>
      <c r="BX6" s="35">
        <f t="shared" si="8"/>
        <v>72.260000000000005</v>
      </c>
      <c r="BY6" s="35">
        <f t="shared" si="8"/>
        <v>71.84</v>
      </c>
      <c r="BZ6" s="35">
        <f t="shared" si="8"/>
        <v>73.36</v>
      </c>
      <c r="CA6" s="34" t="str">
        <f>IF(CA7="","",IF(CA7="-","【-】","【"&amp;SUBSTITUTE(TEXT(CA7,"#,##0.00"),"-","△")&amp;"】"))</f>
        <v>【75.29】</v>
      </c>
      <c r="CB6" s="35">
        <f>IF(CB7="",NA(),CB7)</f>
        <v>312.81</v>
      </c>
      <c r="CC6" s="35">
        <f t="shared" ref="CC6:CK6" si="9">IF(CC7="",NA(),CC7)</f>
        <v>239.38</v>
      </c>
      <c r="CD6" s="35">
        <f t="shared" si="9"/>
        <v>233.66</v>
      </c>
      <c r="CE6" s="35">
        <f t="shared" si="9"/>
        <v>245.66</v>
      </c>
      <c r="CF6" s="35">
        <f t="shared" si="9"/>
        <v>244.55</v>
      </c>
      <c r="CG6" s="35">
        <f t="shared" si="9"/>
        <v>234.96</v>
      </c>
      <c r="CH6" s="35">
        <f t="shared" si="9"/>
        <v>221.81</v>
      </c>
      <c r="CI6" s="35">
        <f t="shared" si="9"/>
        <v>230.02</v>
      </c>
      <c r="CJ6" s="35">
        <f t="shared" si="9"/>
        <v>228.47</v>
      </c>
      <c r="CK6" s="35">
        <f t="shared" si="9"/>
        <v>224.88</v>
      </c>
      <c r="CL6" s="34" t="str">
        <f>IF(CL7="","",IF(CL7="-","【-】","【"&amp;SUBSTITUTE(TEXT(CL7,"#,##0.00"),"-","△")&amp;"】"))</f>
        <v>【215.41】</v>
      </c>
      <c r="CM6" s="35">
        <f>IF(CM7="",NA(),CM7)</f>
        <v>8.0500000000000007</v>
      </c>
      <c r="CN6" s="35">
        <f t="shared" ref="CN6:CV6" si="10">IF(CN7="",NA(),CN7)</f>
        <v>4.3</v>
      </c>
      <c r="CO6" s="35">
        <f t="shared" si="10"/>
        <v>4.62</v>
      </c>
      <c r="CP6" s="35">
        <f t="shared" si="10"/>
        <v>4.62</v>
      </c>
      <c r="CQ6" s="35">
        <f t="shared" si="10"/>
        <v>7.6</v>
      </c>
      <c r="CR6" s="35">
        <f t="shared" si="10"/>
        <v>42.9</v>
      </c>
      <c r="CS6" s="35">
        <f t="shared" si="10"/>
        <v>43.36</v>
      </c>
      <c r="CT6" s="35">
        <f t="shared" si="10"/>
        <v>42.56</v>
      </c>
      <c r="CU6" s="35">
        <f t="shared" si="10"/>
        <v>42.47</v>
      </c>
      <c r="CV6" s="35">
        <f t="shared" si="10"/>
        <v>42.4</v>
      </c>
      <c r="CW6" s="34" t="str">
        <f>IF(CW7="","",IF(CW7="-","【-】","【"&amp;SUBSTITUTE(TEXT(CW7,"#,##0.00"),"-","△")&amp;"】"))</f>
        <v>【42.90】</v>
      </c>
      <c r="CX6" s="35">
        <f>IF(CX7="",NA(),CX7)</f>
        <v>95.64</v>
      </c>
      <c r="CY6" s="35">
        <f t="shared" ref="CY6:DG6" si="11">IF(CY7="",NA(),CY7)</f>
        <v>95.47</v>
      </c>
      <c r="CZ6" s="35">
        <f t="shared" si="11"/>
        <v>96.18</v>
      </c>
      <c r="DA6" s="35">
        <f t="shared" si="11"/>
        <v>96.07</v>
      </c>
      <c r="DB6" s="35">
        <f t="shared" si="11"/>
        <v>97.57</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15">
      <c r="A7" s="28"/>
      <c r="B7" s="37">
        <v>2020</v>
      </c>
      <c r="C7" s="37">
        <v>243035</v>
      </c>
      <c r="D7" s="37">
        <v>47</v>
      </c>
      <c r="E7" s="37">
        <v>17</v>
      </c>
      <c r="F7" s="37">
        <v>4</v>
      </c>
      <c r="G7" s="37">
        <v>0</v>
      </c>
      <c r="H7" s="37" t="s">
        <v>98</v>
      </c>
      <c r="I7" s="37" t="s">
        <v>99</v>
      </c>
      <c r="J7" s="37" t="s">
        <v>100</v>
      </c>
      <c r="K7" s="37" t="s">
        <v>101</v>
      </c>
      <c r="L7" s="37" t="s">
        <v>102</v>
      </c>
      <c r="M7" s="37" t="s">
        <v>103</v>
      </c>
      <c r="N7" s="38" t="s">
        <v>104</v>
      </c>
      <c r="O7" s="38" t="s">
        <v>105</v>
      </c>
      <c r="P7" s="38">
        <v>9.35</v>
      </c>
      <c r="Q7" s="38">
        <v>93.69</v>
      </c>
      <c r="R7" s="38">
        <v>2002</v>
      </c>
      <c r="S7" s="38">
        <v>6195</v>
      </c>
      <c r="T7" s="38">
        <v>15.74</v>
      </c>
      <c r="U7" s="38">
        <v>393.58</v>
      </c>
      <c r="V7" s="38">
        <v>577</v>
      </c>
      <c r="W7" s="38">
        <v>0.41</v>
      </c>
      <c r="X7" s="38">
        <v>1407.32</v>
      </c>
      <c r="Y7" s="38">
        <v>109.99</v>
      </c>
      <c r="Z7" s="38">
        <v>84.77</v>
      </c>
      <c r="AA7" s="38">
        <v>86.87</v>
      </c>
      <c r="AB7" s="38">
        <v>83.98</v>
      </c>
      <c r="AC7" s="38">
        <v>80.22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28.36</v>
      </c>
      <c r="BG7" s="38">
        <v>27.32</v>
      </c>
      <c r="BH7" s="38">
        <v>22.88</v>
      </c>
      <c r="BI7" s="38">
        <v>0</v>
      </c>
      <c r="BJ7" s="38">
        <v>0</v>
      </c>
      <c r="BK7" s="38">
        <v>1298.9100000000001</v>
      </c>
      <c r="BL7" s="38">
        <v>1243.71</v>
      </c>
      <c r="BM7" s="38">
        <v>1194.1500000000001</v>
      </c>
      <c r="BN7" s="38">
        <v>1206.79</v>
      </c>
      <c r="BO7" s="38">
        <v>1258.43</v>
      </c>
      <c r="BP7" s="38">
        <v>1260.21</v>
      </c>
      <c r="BQ7" s="38">
        <v>32</v>
      </c>
      <c r="BR7" s="38">
        <v>49.52</v>
      </c>
      <c r="BS7" s="38">
        <v>41.55</v>
      </c>
      <c r="BT7" s="38">
        <v>39.729999999999997</v>
      </c>
      <c r="BU7" s="38">
        <v>49.57</v>
      </c>
      <c r="BV7" s="38">
        <v>69.87</v>
      </c>
      <c r="BW7" s="38">
        <v>74.3</v>
      </c>
      <c r="BX7" s="38">
        <v>72.260000000000005</v>
      </c>
      <c r="BY7" s="38">
        <v>71.84</v>
      </c>
      <c r="BZ7" s="38">
        <v>73.36</v>
      </c>
      <c r="CA7" s="38">
        <v>75.290000000000006</v>
      </c>
      <c r="CB7" s="38">
        <v>312.81</v>
      </c>
      <c r="CC7" s="38">
        <v>239.38</v>
      </c>
      <c r="CD7" s="38">
        <v>233.66</v>
      </c>
      <c r="CE7" s="38">
        <v>245.66</v>
      </c>
      <c r="CF7" s="38">
        <v>244.55</v>
      </c>
      <c r="CG7" s="38">
        <v>234.96</v>
      </c>
      <c r="CH7" s="38">
        <v>221.81</v>
      </c>
      <c r="CI7" s="38">
        <v>230.02</v>
      </c>
      <c r="CJ7" s="38">
        <v>228.47</v>
      </c>
      <c r="CK7" s="38">
        <v>224.88</v>
      </c>
      <c r="CL7" s="38">
        <v>215.41</v>
      </c>
      <c r="CM7" s="38">
        <v>8.0500000000000007</v>
      </c>
      <c r="CN7" s="38">
        <v>4.3</v>
      </c>
      <c r="CO7" s="38">
        <v>4.62</v>
      </c>
      <c r="CP7" s="38">
        <v>4.62</v>
      </c>
      <c r="CQ7" s="38">
        <v>7.6</v>
      </c>
      <c r="CR7" s="38">
        <v>42.9</v>
      </c>
      <c r="CS7" s="38">
        <v>43.36</v>
      </c>
      <c r="CT7" s="38">
        <v>42.56</v>
      </c>
      <c r="CU7" s="38">
        <v>42.47</v>
      </c>
      <c r="CV7" s="38">
        <v>42.4</v>
      </c>
      <c r="CW7" s="38">
        <v>42.9</v>
      </c>
      <c r="CX7" s="38">
        <v>95.64</v>
      </c>
      <c r="CY7" s="38">
        <v>95.47</v>
      </c>
      <c r="CZ7" s="38">
        <v>96.18</v>
      </c>
      <c r="DA7" s="38">
        <v>96.07</v>
      </c>
      <c r="DB7" s="38">
        <v>97.57</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2021-12-03T07:51:34Z</dcterms:created>
  <dcterms:modified xsi:type="dcterms:W3CDTF">2022-02-01T09:15:56Z</dcterms:modified>
  <cp:category/>
</cp:coreProperties>
</file>