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Desktop\02.05〆 経営比較分析表（R1決算）\"/>
    </mc:Choice>
  </mc:AlternateContent>
  <workbookProtection workbookAlgorithmName="SHA-512" workbookHashValue="w2P+FQSej2K5DNpEnZC0+AucpQrQ8qM377BIVGEyngYJPr8GSmlzf7scefx1NpOduE9SyuxxKJQTeK3gDZlKPw==" workbookSaltValue="LWJDdQ9yggUZtEDNS9H0gw=="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<sst xmlns="http://schemas.openxmlformats.org/spreadsheetml/2006/main" count="262" uniqueCount="107">
  <si>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</si>
  <si>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</si>
  <si>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</si>
  <si>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</si>
  <si>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</si>
  <si>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</si>
  <si>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</si>
  <si>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</si>
  <si>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</si>
  <si>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</si>
  <si>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</si>
  <si>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</si>
  <si>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</si>
  <si>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</si>
  <si>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</si>
  <si>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</si>
  <si>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</si>
  <si>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</si>
  <si>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</si>
  <si>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</si>
  <si>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</si>
  <si>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</si>
  <si>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</si>
  <si>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</si>
  <si>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</si>
  <si>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</si>
  <si>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</si>
  <si>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</si>
  <si>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</si>
  <si>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</si>
  <si>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</si>
  <si>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</si>
  <si>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</si>
  <si>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</si>
  <si>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</si>
  <si>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</si>
  <si>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</si>
  <si>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</si>
  <si>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</si>
  <si>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</si>
  <si>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</si>
  <si>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</si>
  <si>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</si>
  <si>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</si>
  <si>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</si>
  <si>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</si>
  <si>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</si>
  <si>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</si>
  <si>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</si>
  <si>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</si>
  <si>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</si>
  <si>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</si>
  <si>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</si>
  <si>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</si>
  <si>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</si>
  <si>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</si>
  <si>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</si>
  <si>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</si>
  <si>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</si>
  <si>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</si>
  <si>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</si>
  <si>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</si>
  <si>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</si>
  <si>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</si>
  <si>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</si>
  <si>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</si>
  <si>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</si>
  <si>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</si>
  <si>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</si>
  <si>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</si>
  <si>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</si>
  <si>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</si>
  <si>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</si>
  <si>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</si>
  <si>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</si>
  <si>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</si>
  <si>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</si>
  <si>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</si>
  <si>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</si>
  <si>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</si>
  <si>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</si>
  <si>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</si>
  <si>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</si>
  <si>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</si>
  <si>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</si>
  <si>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</si>
  <si>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</si>
  <si>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</si>
  <si>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242101</t>
  </si>
  <si>
    <t>46</t>
  </si>
  <si>
    <t>02</t>
  </si>
  <si>
    <t>0</t>
  </si>
  <si>
    <t>000</t>
  </si>
  <si>
    <t>三重県　亀山市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</si>
  <si>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</si>
  <si>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</si>
  <si>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</si>
  <si>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</si>
  <si>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</si>
  <si>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</si>
  <si>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</si>
  <si>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</si>
  <si>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</si>
  <si>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</si>
  <si>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①平成15年度に供用開始した新しい事業であるが、減価償却率は50%を超えており、平均値を上回っている。計画的な施設の更新が必要である。
②管路は法定耐用年数の40年を経過するものがないため、経年化率は0である。
③耐用年数を経過する管路がなく、管路更新率は0である。</t>
    <phoneticPr fontId="5"/>
  </si>
  <si>
    <t>　平成15年度に供用開始した事業であり、施設は比較的新しく、財政的にも健全であるが、機械・電気設備等は更新時期を迎えており、適正規模の流動資産を確保しつつ、計画的な設備投資を行っていく必要がある。
　工業用水道事業としては極小規模であり、将来的に給水原価が上昇する可能性も大きいため、料金回収率や経常収支比率が低下しないように、十分注意していく必要がある。
　また、水源施設を上水道と共用しており、適正規模による健全な事業を維持できるように、料金収入等の検証も必要である。</t>
    <phoneticPr fontId="5"/>
  </si>
  <si>
    <t>①経常収支比率は平均値を上回っており、前年度より上昇した。主な要因は新規企業への給水のため行った配水管布設工事の事務費収入があったためである。しかし、使用水量の増加により動力費など営業費用の増加もあるため、注意が必要である。
②累積欠損金比率は0であり健全である。
③流動比率が前年度より上昇し、平均値を上回った。主な要因は、未払金を減少させたことによる。
④企業債残高は順調に減少しており、平均値を下回っている。
⑤料金回収率は平均値を上回っているが、徐々に低下しており、①と同様に営業費用の増加に注意が必要である。
⑥給水原価は平均値を大幅に下回っているものの、前年度よりは上昇している。動力費など営業費用の増加に注意が必要である。
⑦施設利用率は平均値は下回っているものの、使用水量の増加により前年度より上昇しており、適正な利用となるよう水需要の動向に注意が必要である。
⑧契約率は100％であり、収益性の高い経営ができているが、⑦の施設利用率が適正であるか注意していく必要がある。</t>
    <rPh sb="19" eb="22">
      <t>ゼンネンド</t>
    </rPh>
    <rPh sb="24" eb="26">
      <t>ジョウショウ</t>
    </rPh>
    <rPh sb="29" eb="30">
      <t>オモ</t>
    </rPh>
    <rPh sb="31" eb="33">
      <t>ヨウイン</t>
    </rPh>
    <rPh sb="34" eb="36">
      <t>シンキ</t>
    </rPh>
    <rPh sb="36" eb="38">
      <t>キギョウ</t>
    </rPh>
    <rPh sb="40" eb="42">
      <t>キュウスイ</t>
    </rPh>
    <rPh sb="45" eb="46">
      <t>オコナ</t>
    </rPh>
    <rPh sb="48" eb="51">
      <t>ハイスイカン</t>
    </rPh>
    <rPh sb="51" eb="53">
      <t>フセツ</t>
    </rPh>
    <rPh sb="53" eb="55">
      <t>コウジ</t>
    </rPh>
    <rPh sb="56" eb="59">
      <t>ジムヒ</t>
    </rPh>
    <rPh sb="59" eb="61">
      <t>シュウニュウ</t>
    </rPh>
    <rPh sb="75" eb="77">
      <t>シヨウ</t>
    </rPh>
    <rPh sb="77" eb="79">
      <t>スイリョウ</t>
    </rPh>
    <rPh sb="80" eb="82">
      <t>ゾウカ</t>
    </rPh>
    <rPh sb="90" eb="92">
      <t>エイギョウ</t>
    </rPh>
    <rPh sb="103" eb="105">
      <t>チュウイ</t>
    </rPh>
    <rPh sb="106" eb="108">
      <t>ヒツヨウ</t>
    </rPh>
    <rPh sb="144" eb="146">
      <t>ジョウショウ</t>
    </rPh>
    <rPh sb="152" eb="153">
      <t>ウエ</t>
    </rPh>
    <rPh sb="157" eb="158">
      <t>オモ</t>
    </rPh>
    <rPh sb="159" eb="161">
      <t>ヨウイン</t>
    </rPh>
    <rPh sb="163" eb="165">
      <t>ミバライ</t>
    </rPh>
    <rPh sb="165" eb="166">
      <t>キン</t>
    </rPh>
    <rPh sb="167" eb="169">
      <t>ゲンショウ</t>
    </rPh>
    <rPh sb="270" eb="272">
      <t>オオハバ</t>
    </rPh>
    <rPh sb="326" eb="328">
      <t>ヘイキン</t>
    </rPh>
    <rPh sb="328" eb="329">
      <t>チ</t>
    </rPh>
    <rPh sb="330" eb="332">
      <t>シタマワ</t>
    </rPh>
    <rPh sb="340" eb="342">
      <t>シヨウ</t>
    </rPh>
    <rPh sb="342" eb="344">
      <t>スイリョウ</t>
    </rPh>
    <rPh sb="345" eb="347">
      <t>ゾウカ</t>
    </rPh>
    <rPh sb="355" eb="357">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</si>
</sst>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45.74</c:v>
                </c:pt>
                <c:pt idx="1">
                  <c:v>49.01</c:v>
                </c:pt>
                <c:pt idx="2">
                  <c:v>52.27</c:v>
                </c:pt>
                <c:pt idx="3">
                  <c:v>55.52</c:v>
                </c:pt>
                <c:pt idx="4">
                  <c:v>54.96</c:v>
                </c:pt>
              </c:numCache>
            </c:numRef>
          </c:val>
          <c:extLst>
            <c:ext xmlns:c16="http://schemas.microsoft.com/office/drawing/2014/chart" uri="{C3380CC4-5D6E-409C-BE32-E72D297353CC}">
              <c16:uniqueId val="{00000000-326E-446A-989B-6D9CBD3AB2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326E-446A-989B-6D9CBD3AB2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3E-42C7-AEB1-4C377F10E3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3F3E-42C7-AEB1-4C377F10E3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136.21</c:v>
                </c:pt>
                <c:pt idx="1">
                  <c:v>157.99</c:v>
                </c:pt>
                <c:pt idx="2">
                  <c:v>156.41</c:v>
                </c:pt>
                <c:pt idx="3">
                  <c:v>154.09</c:v>
                </c:pt>
                <c:pt idx="4">
                  <c:v>158.72</c:v>
                </c:pt>
              </c:numCache>
            </c:numRef>
          </c:val>
          <c:extLst>
            <c:ext xmlns:c16="http://schemas.microsoft.com/office/drawing/2014/chart" uri="{C3380CC4-5D6E-409C-BE32-E72D297353CC}">
              <c16:uniqueId val="{00000000-4D54-462E-BB14-08CFB698F5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4D54-462E-BB14-08CFB698F5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E-4A53-B345-F0F5E39FA3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1E8E-4A53-B345-F0F5E39FA3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4-4D26-9FB8-BAC5751905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9774-4D26-9FB8-BAC5751905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623.29</c:v>
                </c:pt>
                <c:pt idx="1">
                  <c:v>731.58</c:v>
                </c:pt>
                <c:pt idx="2">
                  <c:v>820.41</c:v>
                </c:pt>
                <c:pt idx="3">
                  <c:v>737.3</c:v>
                </c:pt>
                <c:pt idx="4">
                  <c:v>909.18</c:v>
                </c:pt>
              </c:numCache>
            </c:numRef>
          </c:val>
          <c:extLst>
            <c:ext xmlns:c16="http://schemas.microsoft.com/office/drawing/2014/chart" uri="{C3380CC4-5D6E-409C-BE32-E72D297353CC}">
              <c16:uniqueId val="{00000000-AC07-40C2-BF1C-039279C035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AC07-40C2-BF1C-039279C035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405.84</c:v>
                </c:pt>
                <c:pt idx="1">
                  <c:v>381.45</c:v>
                </c:pt>
                <c:pt idx="2">
                  <c:v>355.68</c:v>
                </c:pt>
                <c:pt idx="3">
                  <c:v>329.5</c:v>
                </c:pt>
                <c:pt idx="4">
                  <c:v>300.54000000000002</c:v>
                </c:pt>
              </c:numCache>
            </c:numRef>
          </c:val>
          <c:extLst>
            <c:ext xmlns:c16="http://schemas.microsoft.com/office/drawing/2014/chart" uri="{C3380CC4-5D6E-409C-BE32-E72D297353CC}">
              <c16:uniqueId val="{00000000-4CA3-4E0A-9902-7C97743336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4CA3-4E0A-9902-7C97743336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141.07</c:v>
                </c:pt>
                <c:pt idx="1">
                  <c:v>167.03</c:v>
                </c:pt>
                <c:pt idx="2">
                  <c:v>165.35</c:v>
                </c:pt>
                <c:pt idx="3">
                  <c:v>162.47</c:v>
                </c:pt>
                <c:pt idx="4">
                  <c:v>157.76</c:v>
                </c:pt>
              </c:numCache>
            </c:numRef>
          </c:val>
          <c:extLst>
            <c:ext xmlns:c16="http://schemas.microsoft.com/office/drawing/2014/chart" uri="{C3380CC4-5D6E-409C-BE32-E72D297353CC}">
              <c16:uniqueId val="{00000000-E022-4028-92C6-35561A87A9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E022-4028-92C6-35561A87A9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19.420000000000002</c:v>
                </c:pt>
                <c:pt idx="1">
                  <c:v>16.399999999999999</c:v>
                </c:pt>
                <c:pt idx="2">
                  <c:v>16.579999999999998</c:v>
                </c:pt>
                <c:pt idx="3">
                  <c:v>16.87</c:v>
                </c:pt>
                <c:pt idx="4">
                  <c:v>17.38</c:v>
                </c:pt>
              </c:numCache>
            </c:numRef>
          </c:val>
          <c:extLst>
            <c:ext xmlns:c16="http://schemas.microsoft.com/office/drawing/2014/chart" uri="{C3380CC4-5D6E-409C-BE32-E72D297353CC}">
              <c16:uniqueId val="{00000000-A9DF-4C7C-A13B-0B2F707A9F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A9DF-4C7C-A13B-0B2F707A9F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31.5</c:v>
                </c:pt>
                <c:pt idx="1">
                  <c:v>28.65</c:v>
                </c:pt>
                <c:pt idx="2">
                  <c:v>30.12</c:v>
                </c:pt>
                <c:pt idx="3">
                  <c:v>27.84</c:v>
                </c:pt>
                <c:pt idx="4">
                  <c:v>33.479999999999997</c:v>
                </c:pt>
              </c:numCache>
            </c:numRef>
          </c:val>
          <c:extLst>
            <c:ext xmlns:c16="http://schemas.microsoft.com/office/drawing/2014/chart" uri="{C3380CC4-5D6E-409C-BE32-E72D297353CC}">
              <c16:uniqueId val="{00000000-4862-454E-9C53-CCF754C39F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4862-454E-9C53-CCF754C39F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1C-47D1-8BFA-974919EA94B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7D1C-47D1-8BFA-974919EA94B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H54" zoomScaleNormal="100"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三重県　亀山市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6750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2260</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63.7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6750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136.21</v>
      </c>
      <c r="Y32" s="107"/>
      <c r="Z32" s="107"/>
      <c r="AA32" s="107"/>
      <c r="AB32" s="107"/>
      <c r="AC32" s="107"/>
      <c r="AD32" s="107"/>
      <c r="AE32" s="107"/>
      <c r="AF32" s="107"/>
      <c r="AG32" s="107"/>
      <c r="AH32" s="107"/>
      <c r="AI32" s="107"/>
      <c r="AJ32" s="107"/>
      <c r="AK32" s="107"/>
      <c r="AL32" s="107"/>
      <c r="AM32" s="107"/>
      <c r="AN32" s="107"/>
      <c r="AO32" s="107"/>
      <c r="AP32" s="107"/>
      <c r="AQ32" s="108"/>
      <c r="AR32" s="106">
        <f>データ!U6</f>
        <v>157.99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156.41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154.09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158.72</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623.29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731.58</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820.41</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737.3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909.18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405.84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381.45</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355.68</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329.5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300.54000000000002</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141.07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167.03</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165.35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162.47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157.76</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19.420000000000002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16.399999999999999</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16.579999999999998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16.87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17.38</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31.5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28.65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30.12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27.84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33.479999999999997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100</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100</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100</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100</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45.74</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49.01</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52.27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55.52</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54.96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5GZMdJ59nwkbnYEifcqlEoh1P3b48syJM7zqxp8ecyE3GF1T0F7IjTKeJ4u+UNbQdN89Ms1ztAnA03vRL4SaQ==" saltValue="GrAduoeVvOHuKmLR9nFNQ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136.21</v>
      </c>
      <c r="U6" s="52">
        <f>U7</f>
        <v>157.99</v>
      </c>
      <c r="V6" s="52">
        <f>V7</f>
        <v>156.41</v>
      </c>
      <c r="W6" s="52">
        <f>W7</f>
        <v>154.09</v>
      </c>
      <c r="X6" s="52">
        <f t="shared" si="3"/>
        <v>158.72</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623.29</v>
      </c>
      <c r="AQ6" s="52">
        <f>AQ7</f>
        <v>731.58</v>
      </c>
      <c r="AR6" s="52">
        <f>AR7</f>
        <v>820.41</v>
      </c>
      <c r="AS6" s="52">
        <f>AS7</f>
        <v>737.3</v>
      </c>
      <c r="AT6" s="52">
        <f t="shared" si="3"/>
        <v>909.18</v>
      </c>
      <c r="AU6" s="52">
        <f t="shared" si="3"/>
        <v>742.59</v>
      </c>
      <c r="AV6" s="52">
        <f t="shared" si="3"/>
        <v>549.77</v>
      </c>
      <c r="AW6" s="52">
        <f t="shared" si="3"/>
        <v>730.25</v>
      </c>
      <c r="AX6" s="52">
        <f t="shared" si="3"/>
        <v>868.31</v>
      </c>
      <c r="AY6" s="52">
        <f t="shared" si="3"/>
        <v>732.52</v>
      </c>
      <c r="AZ6" s="50" t="str">
        <f>IF(AZ7="-","【-】","【"&amp;SUBSTITUTE(TEXT(AZ7,"#,##0.00"),"-","△")&amp;"】")</f>
        <v>【420.52】</v>
      </c>
      <c r="BA6" s="52">
        <f t="shared" si="3"/>
        <v>405.84</v>
      </c>
      <c r="BB6" s="52">
        <f>BB7</f>
        <v>381.45</v>
      </c>
      <c r="BC6" s="52">
        <f>BC7</f>
        <v>355.68</v>
      </c>
      <c r="BD6" s="52">
        <f>BD7</f>
        <v>329.5</v>
      </c>
      <c r="BE6" s="52">
        <f t="shared" si="3"/>
        <v>300.54000000000002</v>
      </c>
      <c r="BF6" s="52">
        <f t="shared" si="3"/>
        <v>430.97</v>
      </c>
      <c r="BG6" s="52">
        <f t="shared" si="3"/>
        <v>536.28</v>
      </c>
      <c r="BH6" s="52">
        <f t="shared" si="3"/>
        <v>514.66</v>
      </c>
      <c r="BI6" s="52">
        <f t="shared" si="3"/>
        <v>504.81</v>
      </c>
      <c r="BJ6" s="52">
        <f t="shared" si="3"/>
        <v>498.01</v>
      </c>
      <c r="BK6" s="50" t="str">
        <f>IF(BK7="-","【-】","【"&amp;SUBSTITUTE(TEXT(BK7,"#,##0.00"),"-","△")&amp;"】")</f>
        <v>【238.81】</v>
      </c>
      <c r="BL6" s="52">
        <f t="shared" si="3"/>
        <v>141.07</v>
      </c>
      <c r="BM6" s="52">
        <f>BM7</f>
        <v>167.03</v>
      </c>
      <c r="BN6" s="52">
        <f>BN7</f>
        <v>165.35</v>
      </c>
      <c r="BO6" s="52">
        <f>BO7</f>
        <v>162.47</v>
      </c>
      <c r="BP6" s="52">
        <f t="shared" si="3"/>
        <v>157.76</v>
      </c>
      <c r="BQ6" s="52">
        <f t="shared" si="3"/>
        <v>100.16</v>
      </c>
      <c r="BR6" s="52">
        <f t="shared" si="3"/>
        <v>100.54</v>
      </c>
      <c r="BS6" s="52">
        <f t="shared" si="3"/>
        <v>95.99</v>
      </c>
      <c r="BT6" s="52">
        <f t="shared" si="3"/>
        <v>94.91</v>
      </c>
      <c r="BU6" s="52">
        <f t="shared" si="3"/>
        <v>90.22</v>
      </c>
      <c r="BV6" s="50" t="str">
        <f>IF(BV7="-","【-】","【"&amp;SUBSTITUTE(TEXT(BV7,"#,##0.00"),"-","△")&amp;"】")</f>
        <v>【115.00】</v>
      </c>
      <c r="BW6" s="52">
        <f t="shared" si="3"/>
        <v>19.420000000000002</v>
      </c>
      <c r="BX6" s="52">
        <f>BX7</f>
        <v>16.399999999999999</v>
      </c>
      <c r="BY6" s="52">
        <f>BY7</f>
        <v>16.579999999999998</v>
      </c>
      <c r="BZ6" s="52">
        <f>BZ7</f>
        <v>16.87</v>
      </c>
      <c r="CA6" s="52">
        <f t="shared" si="3"/>
        <v>17.38</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31.5</v>
      </c>
      <c r="CI6" s="52">
        <f>CI7</f>
        <v>28.65</v>
      </c>
      <c r="CJ6" s="52">
        <f>CJ7</f>
        <v>30.12</v>
      </c>
      <c r="CK6" s="52">
        <f>CK7</f>
        <v>27.84</v>
      </c>
      <c r="CL6" s="52">
        <f t="shared" si="5"/>
        <v>33.479999999999997</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100</v>
      </c>
      <c r="CT6" s="52">
        <f>CT7</f>
        <v>100</v>
      </c>
      <c r="CU6" s="52">
        <f>CU7</f>
        <v>100</v>
      </c>
      <c r="CV6" s="52">
        <f>CV7</f>
        <v>100</v>
      </c>
      <c r="CW6" s="52">
        <f t="shared" si="6"/>
        <v>100</v>
      </c>
      <c r="CX6" s="52">
        <f t="shared" si="6"/>
        <v>52.54</v>
      </c>
      <c r="CY6" s="52">
        <f t="shared" si="6"/>
        <v>50.81</v>
      </c>
      <c r="CZ6" s="52">
        <f t="shared" si="6"/>
        <v>50.28</v>
      </c>
      <c r="DA6" s="52">
        <f t="shared" si="6"/>
        <v>51.42</v>
      </c>
      <c r="DB6" s="52">
        <f t="shared" si="6"/>
        <v>50.9</v>
      </c>
      <c r="DC6" s="50" t="str">
        <f>IF(DC7="-","【-】","【"&amp;SUBSTITUTE(TEXT(DC7,"#,##0.00"),"-","△")&amp;"】")</f>
        <v>【77.39】</v>
      </c>
      <c r="DD6" s="52">
        <f t="shared" ref="DD6:DM6" si="7">DD7</f>
        <v>45.74</v>
      </c>
      <c r="DE6" s="52">
        <f>DE7</f>
        <v>49.01</v>
      </c>
      <c r="DF6" s="52">
        <f>DF7</f>
        <v>52.27</v>
      </c>
      <c r="DG6" s="52">
        <f>DG7</f>
        <v>55.52</v>
      </c>
      <c r="DH6" s="52">
        <f t="shared" si="7"/>
        <v>54.96</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2">
      <c r="A7"/>
      <c r="B7" s="54" t="s">
        <v>87</v>
      </c>
      <c r="C7" s="54" t="s">
        <v>88</v>
      </c>
      <c r="D7" s="54" t="s">
        <v>89</v>
      </c>
      <c r="E7" s="54" t="s">
        <v>90</v>
      </c>
      <c r="F7" s="54" t="s">
        <v>91</v>
      </c>
      <c r="G7" s="54" t="s">
        <v>92</v>
      </c>
      <c r="H7" s="54" t="s">
        <v>93</v>
      </c>
      <c r="I7" s="54" t="s">
        <v>94</v>
      </c>
      <c r="J7" s="54" t="s">
        <v>95</v>
      </c>
      <c r="K7" s="55">
        <v>6750</v>
      </c>
      <c r="L7" s="54" t="s">
        <v>96</v>
      </c>
      <c r="M7" s="55">
        <v>1</v>
      </c>
      <c r="N7" s="55">
        <v>2260</v>
      </c>
      <c r="O7" s="56" t="s">
        <v>97</v>
      </c>
      <c r="P7" s="56">
        <v>63.7</v>
      </c>
      <c r="Q7" s="55">
        <v>2</v>
      </c>
      <c r="R7" s="55">
        <v>6750</v>
      </c>
      <c r="S7" s="54" t="s">
        <v>98</v>
      </c>
      <c r="T7" s="57">
        <v>136.21</v>
      </c>
      <c r="U7" s="57">
        <v>157.99</v>
      </c>
      <c r="V7" s="57">
        <v>156.41</v>
      </c>
      <c r="W7" s="57">
        <v>154.09</v>
      </c>
      <c r="X7" s="57">
        <v>158.72</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623.29</v>
      </c>
      <c r="AQ7" s="57">
        <v>731.58</v>
      </c>
      <c r="AR7" s="57">
        <v>820.41</v>
      </c>
      <c r="AS7" s="57">
        <v>737.3</v>
      </c>
      <c r="AT7" s="57">
        <v>909.18</v>
      </c>
      <c r="AU7" s="57">
        <v>742.59</v>
      </c>
      <c r="AV7" s="57">
        <v>549.77</v>
      </c>
      <c r="AW7" s="57">
        <v>730.25</v>
      </c>
      <c r="AX7" s="57">
        <v>868.31</v>
      </c>
      <c r="AY7" s="57">
        <v>732.52</v>
      </c>
      <c r="AZ7" s="57">
        <v>420.52</v>
      </c>
      <c r="BA7" s="57">
        <v>405.84</v>
      </c>
      <c r="BB7" s="57">
        <v>381.45</v>
      </c>
      <c r="BC7" s="57">
        <v>355.68</v>
      </c>
      <c r="BD7" s="57">
        <v>329.5</v>
      </c>
      <c r="BE7" s="57">
        <v>300.54000000000002</v>
      </c>
      <c r="BF7" s="57">
        <v>430.97</v>
      </c>
      <c r="BG7" s="57">
        <v>536.28</v>
      </c>
      <c r="BH7" s="57">
        <v>514.66</v>
      </c>
      <c r="BI7" s="57">
        <v>504.81</v>
      </c>
      <c r="BJ7" s="57">
        <v>498.01</v>
      </c>
      <c r="BK7" s="57">
        <v>238.81</v>
      </c>
      <c r="BL7" s="57">
        <v>141.07</v>
      </c>
      <c r="BM7" s="57">
        <v>167.03</v>
      </c>
      <c r="BN7" s="57">
        <v>165.35</v>
      </c>
      <c r="BO7" s="57">
        <v>162.47</v>
      </c>
      <c r="BP7" s="57">
        <v>157.76</v>
      </c>
      <c r="BQ7" s="57">
        <v>100.16</v>
      </c>
      <c r="BR7" s="57">
        <v>100.54</v>
      </c>
      <c r="BS7" s="57">
        <v>95.99</v>
      </c>
      <c r="BT7" s="57">
        <v>94.91</v>
      </c>
      <c r="BU7" s="57">
        <v>90.22</v>
      </c>
      <c r="BV7" s="57">
        <v>115</v>
      </c>
      <c r="BW7" s="57">
        <v>19.420000000000002</v>
      </c>
      <c r="BX7" s="57">
        <v>16.399999999999999</v>
      </c>
      <c r="BY7" s="57">
        <v>16.579999999999998</v>
      </c>
      <c r="BZ7" s="57">
        <v>16.87</v>
      </c>
      <c r="CA7" s="57">
        <v>17.38</v>
      </c>
      <c r="CB7" s="57">
        <v>42.5</v>
      </c>
      <c r="CC7" s="57">
        <v>42.19</v>
      </c>
      <c r="CD7" s="57">
        <v>44.55</v>
      </c>
      <c r="CE7" s="57">
        <v>47.36</v>
      </c>
      <c r="CF7" s="57">
        <v>49.94</v>
      </c>
      <c r="CG7" s="57">
        <v>18.600000000000001</v>
      </c>
      <c r="CH7" s="57">
        <v>31.5</v>
      </c>
      <c r="CI7" s="57">
        <v>28.65</v>
      </c>
      <c r="CJ7" s="57">
        <v>30.12</v>
      </c>
      <c r="CK7" s="57">
        <v>27.84</v>
      </c>
      <c r="CL7" s="57">
        <v>33.479999999999997</v>
      </c>
      <c r="CM7" s="57">
        <v>35.909999999999997</v>
      </c>
      <c r="CN7" s="57">
        <v>35.54</v>
      </c>
      <c r="CO7" s="57">
        <v>35.24</v>
      </c>
      <c r="CP7" s="57">
        <v>35.22</v>
      </c>
      <c r="CQ7" s="57">
        <v>34.92</v>
      </c>
      <c r="CR7" s="57">
        <v>55.21</v>
      </c>
      <c r="CS7" s="57">
        <v>100</v>
      </c>
      <c r="CT7" s="57">
        <v>100</v>
      </c>
      <c r="CU7" s="57">
        <v>100</v>
      </c>
      <c r="CV7" s="57">
        <v>100</v>
      </c>
      <c r="CW7" s="57">
        <v>100</v>
      </c>
      <c r="CX7" s="57">
        <v>52.54</v>
      </c>
      <c r="CY7" s="57">
        <v>50.81</v>
      </c>
      <c r="CZ7" s="57">
        <v>50.28</v>
      </c>
      <c r="DA7" s="57">
        <v>51.42</v>
      </c>
      <c r="DB7" s="57">
        <v>50.9</v>
      </c>
      <c r="DC7" s="57">
        <v>77.39</v>
      </c>
      <c r="DD7" s="57">
        <v>45.74</v>
      </c>
      <c r="DE7" s="57">
        <v>49.01</v>
      </c>
      <c r="DF7" s="57">
        <v>52.27</v>
      </c>
      <c r="DG7" s="57">
        <v>55.52</v>
      </c>
      <c r="DH7" s="57">
        <v>54.96</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136.21</v>
      </c>
      <c r="V11" s="65">
        <f>IF(U6="-",NA(),U6)</f>
        <v>157.99</v>
      </c>
      <c r="W11" s="65">
        <f>IF(V6="-",NA(),V6)</f>
        <v>156.41</v>
      </c>
      <c r="X11" s="65">
        <f>IF(W6="-",NA(),W6)</f>
        <v>154.09</v>
      </c>
      <c r="Y11" s="65">
        <f>IF(X6="-",NA(),X6)</f>
        <v>158.72</v>
      </c>
      <c r="AE11" s="64" t="s">
        <v>23</v>
      </c>
      <c r="AF11" s="65">
        <f>IF(AE6="-",NA(),AE6)</f>
        <v>0</v>
      </c>
      <c r="AG11" s="65">
        <f>IF(AF6="-",NA(),AF6)</f>
        <v>0</v>
      </c>
      <c r="AH11" s="65">
        <f>IF(AG6="-",NA(),AG6)</f>
        <v>0</v>
      </c>
      <c r="AI11" s="65">
        <f>IF(AH6="-",NA(),AH6)</f>
        <v>0</v>
      </c>
      <c r="AJ11" s="65">
        <f>IF(AI6="-",NA(),AI6)</f>
        <v>0</v>
      </c>
      <c r="AP11" s="64" t="s">
        <v>23</v>
      </c>
      <c r="AQ11" s="65">
        <f>IF(AP6="-",NA(),AP6)</f>
        <v>623.29</v>
      </c>
      <c r="AR11" s="65">
        <f>IF(AQ6="-",NA(),AQ6)</f>
        <v>731.58</v>
      </c>
      <c r="AS11" s="65">
        <f>IF(AR6="-",NA(),AR6)</f>
        <v>820.41</v>
      </c>
      <c r="AT11" s="65">
        <f>IF(AS6="-",NA(),AS6)</f>
        <v>737.3</v>
      </c>
      <c r="AU11" s="65">
        <f>IF(AT6="-",NA(),AT6)</f>
        <v>909.18</v>
      </c>
      <c r="BA11" s="64" t="s">
        <v>23</v>
      </c>
      <c r="BB11" s="65">
        <f>IF(BA6="-",NA(),BA6)</f>
        <v>405.84</v>
      </c>
      <c r="BC11" s="65">
        <f>IF(BB6="-",NA(),BB6)</f>
        <v>381.45</v>
      </c>
      <c r="BD11" s="65">
        <f>IF(BC6="-",NA(),BC6)</f>
        <v>355.68</v>
      </c>
      <c r="BE11" s="65">
        <f>IF(BD6="-",NA(),BD6)</f>
        <v>329.5</v>
      </c>
      <c r="BF11" s="65">
        <f>IF(BE6="-",NA(),BE6)</f>
        <v>300.54000000000002</v>
      </c>
      <c r="BL11" s="64" t="s">
        <v>23</v>
      </c>
      <c r="BM11" s="65">
        <f>IF(BL6="-",NA(),BL6)</f>
        <v>141.07</v>
      </c>
      <c r="BN11" s="65">
        <f>IF(BM6="-",NA(),BM6)</f>
        <v>167.03</v>
      </c>
      <c r="BO11" s="65">
        <f>IF(BN6="-",NA(),BN6)</f>
        <v>165.35</v>
      </c>
      <c r="BP11" s="65">
        <f>IF(BO6="-",NA(),BO6)</f>
        <v>162.47</v>
      </c>
      <c r="BQ11" s="65">
        <f>IF(BP6="-",NA(),BP6)</f>
        <v>157.76</v>
      </c>
      <c r="BW11" s="64" t="s">
        <v>23</v>
      </c>
      <c r="BX11" s="65">
        <f>IF(BW6="-",NA(),BW6)</f>
        <v>19.420000000000002</v>
      </c>
      <c r="BY11" s="65">
        <f>IF(BX6="-",NA(),BX6)</f>
        <v>16.399999999999999</v>
      </c>
      <c r="BZ11" s="65">
        <f>IF(BY6="-",NA(),BY6)</f>
        <v>16.579999999999998</v>
      </c>
      <c r="CA11" s="65">
        <f>IF(BZ6="-",NA(),BZ6)</f>
        <v>16.87</v>
      </c>
      <c r="CB11" s="65">
        <f>IF(CA6="-",NA(),CA6)</f>
        <v>17.38</v>
      </c>
      <c r="CH11" s="64" t="s">
        <v>23</v>
      </c>
      <c r="CI11" s="65">
        <f>IF(CH6="-",NA(),CH6)</f>
        <v>31.5</v>
      </c>
      <c r="CJ11" s="65">
        <f>IF(CI6="-",NA(),CI6)</f>
        <v>28.65</v>
      </c>
      <c r="CK11" s="65">
        <f>IF(CJ6="-",NA(),CJ6)</f>
        <v>30.12</v>
      </c>
      <c r="CL11" s="65">
        <f>IF(CK6="-",NA(),CK6)</f>
        <v>27.84</v>
      </c>
      <c r="CM11" s="65">
        <f>IF(CL6="-",NA(),CL6)</f>
        <v>33.479999999999997</v>
      </c>
      <c r="CS11" s="64" t="s">
        <v>23</v>
      </c>
      <c r="CT11" s="65">
        <f>IF(CS6="-",NA(),CS6)</f>
        <v>100</v>
      </c>
      <c r="CU11" s="65">
        <f>IF(CT6="-",NA(),CT6)</f>
        <v>100</v>
      </c>
      <c r="CV11" s="65">
        <f>IF(CU6="-",NA(),CU6)</f>
        <v>100</v>
      </c>
      <c r="CW11" s="65">
        <f>IF(CV6="-",NA(),CV6)</f>
        <v>100</v>
      </c>
      <c r="CX11" s="65">
        <f>IF(CW6="-",NA(),CW6)</f>
        <v>100</v>
      </c>
      <c r="DD11" s="64" t="s">
        <v>23</v>
      </c>
      <c r="DE11" s="65">
        <f>IF(DD6="-",NA(),DD6)</f>
        <v>45.74</v>
      </c>
      <c r="DF11" s="65">
        <f>IF(DE6="-",NA(),DE6)</f>
        <v>49.01</v>
      </c>
      <c r="DG11" s="65">
        <f>IF(DF6="-",NA(),DF6)</f>
        <v>52.27</v>
      </c>
      <c r="DH11" s="65">
        <f>IF(DG6="-",NA(),DG6)</f>
        <v>55.52</v>
      </c>
      <c r="DI11" s="65">
        <f>IF(DH6="-",NA(),DH6)</f>
        <v>54.96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2021-01-21T05:50:25Z</cp:lastPrinted>
  <dcterms:created xsi:type="dcterms:W3CDTF">2020-12-04T03:42:34Z</dcterms:created>
  <dcterms:modified xsi:type="dcterms:W3CDTF">2021-01-21T05:57:07Z</dcterms:modified>
  <cp:category/>
</cp:coreProperties>
</file>