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1\Desktop\02.05〆 経営比較分析表（R1決算）\"/>
    </mc:Choice>
  </mc:AlternateContent>
  <workbookProtection workbookAlgorithmName="SHA-512" workbookHashValue="dwe4y+f0AQjl3zdcKMKGLBr6DWkKCMIuHWJJyFAKeegaz8DKjOFz6S+5WXxO8clNdgoMKroWbuzpX1mE5UyhCg==" workbookSaltValue="PRK9nfh6CpAIL/wLL2t01A==" workbookSpinCount="100000" lockStructure="1"/>
  <bookViews>
    <workbookView xWindow="0" yWindow="0" windowWidth="15360" windowHeight="7632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<sst xmlns="http://schemas.openxmlformats.org/spreadsheetml/2006/main" count="228" uniqueCount="113">
  <si>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</si>
  <si>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</si>
  <si>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</si>
  <si>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</si>
  <si>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</si>
  <si>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</si>
  <si>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</si>
  <si>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</si>
  <si>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</si>
  <si>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</si>
  <si>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</si>
  <si>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</si>
  <si>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</si>
  <si>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</si>
  <si>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</si>
  <si>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</si>
  <si>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</si>
  <si>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</si>
  <si>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</si>
  <si>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</si>
  <si>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</si>
  <si>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</si>
  <si>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</si>
  <si>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</si>
  <si>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</si>
  <si>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</si>
  <si>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</si>
  <si>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</si>
  <si>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</si>
  <si>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</si>
  <si>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</si>
  <si>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</si>
  <si>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</si>
  <si>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</si>
  <si>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</si>
  <si>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</si>
  <si>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</si>
  <si>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</si>
  <si>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</si>
  <si>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</si>
  <si>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</si>
  <si>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</si>
  <si>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</si>
  <si>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</si>
  <si>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</si>
  <si>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</si>
  <si>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</si>
  <si>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</si>
  <si>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</si>
  <si>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</si>
  <si>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</si>
  <si>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</si>
  <si>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</si>
  <si>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</si>
  <si>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</si>
  <si>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</si>
  <si>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</si>
  <si>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</si>
  <si>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</si>
  <si>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</si>
  <si>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</si>
  <si>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</si>
  <si>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</si>
  <si>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</si>
  <si>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</si>
  <si>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</si>
  <si>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</si>
  <si>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</si>
  <si>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</si>
  <si>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</si>
  <si>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</si>
  <si>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</si>
  <si>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</si>
  <si>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</si>
  <si>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</si>
  <si>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</si>
  <si>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</si>
  <si>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</si>
  <si>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</si>
  <si>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</si>
  <si>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</si>
  <si>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</si>
  <si>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</si>
  <si>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</si>
  <si>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</si>
  <si>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</si>
  <si>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</si>
  <si>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</si>
  <si>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</si>
  <si>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</si>
  <si>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</si>
  <si>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</si>
  <si>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</si>
  <si>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亀山市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</si>
  <si>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</si>
  <si>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</si>
  <si>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</si>
  <si>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</si>
  <si>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</si>
  <si>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</si>
  <si>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</si>
  <si>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</si>
  <si>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</si>
  <si>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</si>
  <si>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</si>
  <si>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</si>
  <si>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</si>
  <si>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</si>
  <si>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</si>
  <si>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</si>
  <si>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①減価償却率は前年度より上昇しており、平均値を上回っている。50%を超え、類似団体平均値との差が広がっている。施設の更新を早めていく必要がある。
②経年化率は前年度と同水準であり、平均値を大きく上回っている。早急な更新が必要である。
③更新率は前年度より上昇しており、平均値を大きく上回っている。耐用年数を超える管路が増加しないように、今後も計画的な更新が必要である。</t>
    <rPh sb="34" eb="35">
      <t>コ</t>
    </rPh>
    <rPh sb="37" eb="39">
      <t>ルイジ</t>
    </rPh>
    <rPh sb="39" eb="41">
      <t>ダンタイ</t>
    </rPh>
    <rPh sb="41" eb="44">
      <t>ヘイキンチ</t>
    </rPh>
    <rPh sb="46" eb="47">
      <t>サ</t>
    </rPh>
    <rPh sb="48" eb="49">
      <t>ヒロ</t>
    </rPh>
    <rPh sb="83" eb="86">
      <t>ドウスイジュン</t>
    </rPh>
    <rPh sb="127" eb="129">
      <t>ジョウショウ</t>
    </rPh>
    <rPh sb="138" eb="139">
      <t>オオ</t>
    </rPh>
    <rPh sb="141" eb="143">
      <t>ウワマワ</t>
    </rPh>
    <phoneticPr fontId="4"/>
  </si>
  <si>
    <t>　平成30年4月の水道料金改定により、経常収支比率や料金回収率は改善しているが、流動比率は依然として低く、かつ前年度より減少している。
　また、老朽化の状況としては、管路更新率は高く、計画的な更新は進められているものの、未だ減価償却率、経年化率ともに全国平均を超えており、今後も管路・施設の更新に努めていく必要がある。管路・施設の更新に伴い営業費用が増加することから、今後の流動比率の改善は、より厳しくなっていくことが予想される。
　水道料金の原価に資産維持費を計上していないこともあり、水需要の動向と、今後の財政運営の状況改善に向けた検証をしていく必要がある。</t>
    <rPh sb="45" eb="47">
      <t>イゼン</t>
    </rPh>
    <rPh sb="50" eb="51">
      <t>ヒク</t>
    </rPh>
    <rPh sb="55" eb="58">
      <t>ゼンネンド</t>
    </rPh>
    <rPh sb="60" eb="62">
      <t>ゲンショウ</t>
    </rPh>
    <rPh sb="72" eb="75">
      <t>ロウキュウカ</t>
    </rPh>
    <rPh sb="76" eb="78">
      <t>ジョウキョウ</t>
    </rPh>
    <rPh sb="83" eb="85">
      <t>カンロ</t>
    </rPh>
    <rPh sb="85" eb="87">
      <t>コウシン</t>
    </rPh>
    <rPh sb="87" eb="88">
      <t>リツ</t>
    </rPh>
    <rPh sb="89" eb="90">
      <t>タカ</t>
    </rPh>
    <rPh sb="92" eb="95">
      <t>ケイカクテキ</t>
    </rPh>
    <rPh sb="96" eb="98">
      <t>コウシン</t>
    </rPh>
    <rPh sb="99" eb="100">
      <t>スス</t>
    </rPh>
    <rPh sb="110" eb="111">
      <t>イマ</t>
    </rPh>
    <rPh sb="112" eb="114">
      <t>ゲンカ</t>
    </rPh>
    <rPh sb="114" eb="116">
      <t>ショウキャク</t>
    </rPh>
    <rPh sb="116" eb="117">
      <t>リツ</t>
    </rPh>
    <rPh sb="118" eb="121">
      <t>ケイネンカ</t>
    </rPh>
    <rPh sb="121" eb="122">
      <t>リツ</t>
    </rPh>
    <rPh sb="125" eb="127">
      <t>ゼンコク</t>
    </rPh>
    <rPh sb="127" eb="129">
      <t>ヘイキン</t>
    </rPh>
    <rPh sb="130" eb="131">
      <t>コ</t>
    </rPh>
    <rPh sb="136" eb="138">
      <t>コンゴ</t>
    </rPh>
    <rPh sb="139" eb="141">
      <t>カンロ</t>
    </rPh>
    <rPh sb="142" eb="144">
      <t>シセツ</t>
    </rPh>
    <rPh sb="145" eb="147">
      <t>コウシン</t>
    </rPh>
    <rPh sb="148" eb="149">
      <t>ツト</t>
    </rPh>
    <rPh sb="153" eb="155">
      <t>ヒツヨウ</t>
    </rPh>
    <rPh sb="162" eb="164">
      <t>シセツ</t>
    </rPh>
    <rPh sb="184" eb="186">
      <t>コンゴ</t>
    </rPh>
    <rPh sb="187" eb="189">
      <t>リュウドウ</t>
    </rPh>
    <rPh sb="189" eb="191">
      <t>ヒリツ</t>
    </rPh>
    <rPh sb="192" eb="194">
      <t>カイゼン</t>
    </rPh>
    <rPh sb="198" eb="199">
      <t>キビ</t>
    </rPh>
    <rPh sb="209" eb="211">
      <t>ヨソウ</t>
    </rPh>
    <rPh sb="260" eb="262">
      <t>ジョウキョウ</t>
    </rPh>
    <rPh sb="262" eb="264">
      <t>カイゼン</t>
    </rPh>
    <rPh sb="265" eb="266">
      <t>ム</t>
    </rPh>
    <phoneticPr fontId="4"/>
  </si>
  <si>
    <r>
      <t>①平成30年4月の水道料金改定による給水収益の増加によって、経常収支比率は大きく平均値を上回り、今年度も継続して高い水準を維持している。
②累積欠損金比率は0であり健全である。
③流動比率は前年度よりやや低下している。主な要因は、工事の繰越等により、流動負債の未払金が増えたことによる。平均値を大きく下回っており、改善には時間を要する状況である。
④企業債残高は順調に減少しており、平均値を大きく下回っているが、③の流動比率が低いため、資本的収支の不足額が大きい場合は起債を検討する必要がある。
⑤平成30年4月の水道料金改定により、料金回収率は健全な水準となったが、⑥の給水原価が上昇すると、低下していくため、注意が必要である。
⑥給水原価は前年度と同水準である。</t>
    </r>
    <r>
      <rPr>
        <sz val="11"/>
        <rFont val="ＭＳ ゴシック"/>
        <family val="3"/>
        <charset val="128"/>
      </rPr>
      <t>全国平均を大きく下回り、健全な状況ではあるが、動力費などの増加要因もあるので、注意が必要である。</t>
    </r>
    <r>
      <rPr>
        <sz val="11"/>
        <color theme="1"/>
        <rFont val="ＭＳ ゴシック"/>
        <family val="3"/>
        <charset val="128"/>
      </rPr>
      <t xml:space="preserve">
⑦施設利用率は前年度と同水準で、平均値を上回っているが、個々の施設能力が適正であるか検証していく必要がある。
⑧有収率は平均値を大きく上回っているが、これは工場用の責任水量によるものであり、また、令和元年度においては不明水量も多かったため、実配水量においては88.8%となり、前年度より減少した。</t>
    </r>
    <rPh sb="37" eb="38">
      <t>オオ</t>
    </rPh>
    <rPh sb="40" eb="43">
      <t>ヘイキンチ</t>
    </rPh>
    <rPh sb="44" eb="46">
      <t>ウワマワ</t>
    </rPh>
    <rPh sb="48" eb="51">
      <t>コンネンド</t>
    </rPh>
    <rPh sb="52" eb="54">
      <t>ケイゾク</t>
    </rPh>
    <rPh sb="56" eb="57">
      <t>タカ</t>
    </rPh>
    <rPh sb="58" eb="60">
      <t>スイジュン</t>
    </rPh>
    <rPh sb="61" eb="63">
      <t>イジ</t>
    </rPh>
    <rPh sb="109" eb="110">
      <t>オモ</t>
    </rPh>
    <rPh sb="111" eb="113">
      <t>ヨウイン</t>
    </rPh>
    <rPh sb="115" eb="117">
      <t>コウジ</t>
    </rPh>
    <rPh sb="118" eb="120">
      <t>クリコシ</t>
    </rPh>
    <rPh sb="120" eb="121">
      <t>トウ</t>
    </rPh>
    <rPh sb="125" eb="127">
      <t>リュウドウ</t>
    </rPh>
    <rPh sb="127" eb="129">
      <t>フサイ</t>
    </rPh>
    <rPh sb="130" eb="132">
      <t>ミバライ</t>
    </rPh>
    <rPh sb="132" eb="133">
      <t>キン</t>
    </rPh>
    <rPh sb="134" eb="135">
      <t>フ</t>
    </rPh>
    <rPh sb="326" eb="329">
      <t>ドウスイジュン</t>
    </rPh>
    <rPh sb="333" eb="335">
      <t>ゼンコク</t>
    </rPh>
    <rPh sb="335" eb="337">
      <t>ヘイキン</t>
    </rPh>
    <rPh sb="338" eb="339">
      <t>オオ</t>
    </rPh>
    <rPh sb="341" eb="343">
      <t>シタマワ</t>
    </rPh>
    <rPh sb="345" eb="347">
      <t>ケンゼン</t>
    </rPh>
    <rPh sb="348" eb="350">
      <t>ジョウキョウ</t>
    </rPh>
    <rPh sb="480" eb="482">
      <t>レイワ</t>
    </rPh>
    <rPh sb="482" eb="484">
      <t>ガンネン</t>
    </rPh>
    <rPh sb="484" eb="485">
      <t>ド</t>
    </rPh>
    <rPh sb="490" eb="492">
      <t>フメイ</t>
    </rPh>
    <rPh sb="492" eb="494">
      <t>スイリョウ</t>
    </rPh>
    <rPh sb="495" eb="496">
      <t>オオ</t>
    </rPh>
    <rPh sb="520" eb="523">
      <t>ゼンネンド</t>
    </rPh>
    <rPh sb="525" eb="527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</si>
</sst>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1.04</c:v>
                </c:pt>
                <c:pt idx="1">
                  <c:v>0.82</c:v>
                </c:pt>
                <c:pt idx="2">
                  <c:v>1.31</c:v>
                </c:pt>
                <c:pt idx="3">
                  <c:v>0.74</c:v>
                </c:pt>
                <c:pt idx="4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F-4F41-9B42-D0D781408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0.61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F-4F41-9B42-D0D781408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62.99</c:v>
                </c:pt>
                <c:pt idx="1">
                  <c:v>72.930000000000007</c:v>
                </c:pt>
                <c:pt idx="2">
                  <c:v>73.16</c:v>
                </c:pt>
                <c:pt idx="3">
                  <c:v>72.37</c:v>
                </c:pt>
                <c:pt idx="4">
                  <c:v>71.47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E-4476-AC54-8B27A35A5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59.01</c:v>
                </c:pt>
                <c:pt idx="2">
                  <c:v>60.03</c:v>
                </c:pt>
                <c:pt idx="3">
                  <c:v>59.74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E-4476-AC54-8B27A35A5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93.79</c:v>
                </c:pt>
                <c:pt idx="1">
                  <c:v>94.84</c:v>
                </c:pt>
                <c:pt idx="2">
                  <c:v>95.12</c:v>
                </c:pt>
                <c:pt idx="3">
                  <c:v>95.53</c:v>
                </c:pt>
                <c:pt idx="4">
                  <c:v>95.67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0-4579-B832-07CB3D988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85.26</c:v>
                </c:pt>
                <c:pt idx="1">
                  <c:v>85.37</c:v>
                </c:pt>
                <c:pt idx="2">
                  <c:v>84.81</c:v>
                </c:pt>
                <c:pt idx="3">
                  <c:v>84.8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0-4579-B832-07CB3D988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109.07</c:v>
                </c:pt>
                <c:pt idx="1">
                  <c:v>110.11</c:v>
                </c:pt>
                <c:pt idx="2">
                  <c:v>108.59</c:v>
                </c:pt>
                <c:pt idx="3">
                  <c:v>120.39</c:v>
                </c:pt>
                <c:pt idx="4">
                  <c:v>122.92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0-4723-BA23-2A946B383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109.64</c:v>
                </c:pt>
                <c:pt idx="1">
                  <c:v>110.95</c:v>
                </c:pt>
                <c:pt idx="2">
                  <c:v>110.68</c:v>
                </c:pt>
                <c:pt idx="3">
                  <c:v>110.66</c:v>
                </c:pt>
                <c:pt idx="4">
                  <c:v>109.01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0-4723-BA23-2A946B383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45.82</c:v>
                </c:pt>
                <c:pt idx="1">
                  <c:v>47.25</c:v>
                </c:pt>
                <c:pt idx="2">
                  <c:v>47.92</c:v>
                </c:pt>
                <c:pt idx="3">
                  <c:v>49.24</c:v>
                </c:pt>
                <c:pt idx="4">
                  <c:v>50.18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7-46AD-9203-EBB272FCB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45.75</c:v>
                </c:pt>
                <c:pt idx="1">
                  <c:v>46.9</c:v>
                </c:pt>
                <c:pt idx="2">
                  <c:v>47.28</c:v>
                </c:pt>
                <c:pt idx="3">
                  <c:v>47.66</c:v>
                </c:pt>
                <c:pt idx="4">
                  <c:v>48.17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7-46AD-9203-EBB272FCB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26.58</c:v>
                </c:pt>
                <c:pt idx="2">
                  <c:v>22.5</c:v>
                </c:pt>
                <c:pt idx="3">
                  <c:v>26.2</c:v>
                </c:pt>
                <c:pt idx="4">
                  <c:v>26.01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5-4C0F-A4A2-7EE965E5F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10.54</c:v>
                </c:pt>
                <c:pt idx="1">
                  <c:v>12.03</c:v>
                </c:pt>
                <c:pt idx="2">
                  <c:v>12.19</c:v>
                </c:pt>
                <c:pt idx="3">
                  <c:v>15.1</c:v>
                </c:pt>
                <c:pt idx="4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E5-4C0F-A4A2-7EE965E5F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6-4753-BC8C-657108AE0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3.62</c:v>
                </c:pt>
                <c:pt idx="1">
                  <c:v>3.91</c:v>
                </c:pt>
                <c:pt idx="2">
                  <c:v>3.56</c:v>
                </c:pt>
                <c:pt idx="3">
                  <c:v>2.74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6-4753-BC8C-657108AE0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254.99</c:v>
                </c:pt>
                <c:pt idx="1">
                  <c:v>255.48</c:v>
                </c:pt>
                <c:pt idx="2">
                  <c:v>183</c:v>
                </c:pt>
                <c:pt idx="3">
                  <c:v>231.02</c:v>
                </c:pt>
                <c:pt idx="4">
                  <c:v>210.72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3-4A13-824C-A059DF8F9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371.31</c:v>
                </c:pt>
                <c:pt idx="1">
                  <c:v>377.63</c:v>
                </c:pt>
                <c:pt idx="2">
                  <c:v>357.34</c:v>
                </c:pt>
                <c:pt idx="3">
                  <c:v>366.03</c:v>
                </c:pt>
                <c:pt idx="4">
                  <c:v>365.18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3-4A13-824C-A059DF8F9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187.55</c:v>
                </c:pt>
                <c:pt idx="1">
                  <c:v>172.47</c:v>
                </c:pt>
                <c:pt idx="2">
                  <c:v>163.36000000000001</c:v>
                </c:pt>
                <c:pt idx="3">
                  <c:v>135.93</c:v>
                </c:pt>
                <c:pt idx="4">
                  <c:v>120.33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4-4B82-8CC4-CE39A40BC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373.09</c:v>
                </c:pt>
                <c:pt idx="1">
                  <c:v>364.71</c:v>
                </c:pt>
                <c:pt idx="2">
                  <c:v>373.69</c:v>
                </c:pt>
                <c:pt idx="3">
                  <c:v>370.12</c:v>
                </c:pt>
                <c:pt idx="4">
                  <c:v>371.65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4-4B82-8CC4-CE39A40BC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104.9</c:v>
                </c:pt>
                <c:pt idx="1">
                  <c:v>106.4</c:v>
                </c:pt>
                <c:pt idx="2">
                  <c:v>103.44</c:v>
                </c:pt>
                <c:pt idx="3">
                  <c:v>117.29</c:v>
                </c:pt>
                <c:pt idx="4">
                  <c:v>118.12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F-4D73-843E-A0A523D39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100.65</c:v>
                </c:pt>
                <c:pt idx="2">
                  <c:v>99.87</c:v>
                </c:pt>
                <c:pt idx="3">
                  <c:v>100.42</c:v>
                </c:pt>
                <c:pt idx="4">
                  <c:v>98.77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F-4D73-843E-A0A523D39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125.56</c:v>
                </c:pt>
                <c:pt idx="1">
                  <c:v>124.03</c:v>
                </c:pt>
                <c:pt idx="2">
                  <c:v>127.8</c:v>
                </c:pt>
                <c:pt idx="3">
                  <c:v>122</c:v>
                </c:pt>
                <c:pt idx="4">
                  <c:v>122.06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F-42B9-990C-1C9FC311D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171.15</c:v>
                </c:pt>
                <c:pt idx="1">
                  <c:v>170.19</c:v>
                </c:pt>
                <c:pt idx="2">
                  <c:v>171.81</c:v>
                </c:pt>
                <c:pt idx="3">
                  <c:v>171.67</c:v>
                </c:pt>
                <c:pt idx="4">
                  <c:v>173.67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F-42B9-990C-1C9FC311D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14" zoomScaleNormal="100" workbookViewId="0">
      <selection activeCell="B14" sqref="B14:BJ15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2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2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5" t="str">
        <f>データ!H6</f>
        <v>三重県　亀山市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49720</v>
      </c>
      <c r="AM8" s="71"/>
      <c r="AN8" s="71"/>
      <c r="AO8" s="71"/>
      <c r="AP8" s="71"/>
      <c r="AQ8" s="71"/>
      <c r="AR8" s="71"/>
      <c r="AS8" s="71"/>
      <c r="AT8" s="67">
        <f>データ!$S$6</f>
        <v>191.04</v>
      </c>
      <c r="AU8" s="68"/>
      <c r="AV8" s="68"/>
      <c r="AW8" s="68"/>
      <c r="AX8" s="68"/>
      <c r="AY8" s="68"/>
      <c r="AZ8" s="68"/>
      <c r="BA8" s="68"/>
      <c r="BB8" s="70">
        <f>データ!$T$6</f>
        <v>260.26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84.68</v>
      </c>
      <c r="J10" s="68"/>
      <c r="K10" s="68"/>
      <c r="L10" s="68"/>
      <c r="M10" s="68"/>
      <c r="N10" s="68"/>
      <c r="O10" s="69"/>
      <c r="P10" s="70">
        <f>データ!$P$6</f>
        <v>99.9</v>
      </c>
      <c r="Q10" s="70"/>
      <c r="R10" s="70"/>
      <c r="S10" s="70"/>
      <c r="T10" s="70"/>
      <c r="U10" s="70"/>
      <c r="V10" s="70"/>
      <c r="W10" s="71">
        <f>データ!$Q$6</f>
        <v>2356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49503</v>
      </c>
      <c r="AM10" s="71"/>
      <c r="AN10" s="71"/>
      <c r="AO10" s="71"/>
      <c r="AP10" s="71"/>
      <c r="AQ10" s="71"/>
      <c r="AR10" s="71"/>
      <c r="AS10" s="71"/>
      <c r="AT10" s="67">
        <f>データ!$V$6</f>
        <v>60.4</v>
      </c>
      <c r="AU10" s="68"/>
      <c r="AV10" s="68"/>
      <c r="AW10" s="68"/>
      <c r="AX10" s="68"/>
      <c r="AY10" s="68"/>
      <c r="AZ10" s="68"/>
      <c r="BA10" s="68"/>
      <c r="BB10" s="70">
        <f>データ!$W$6</f>
        <v>819.59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112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110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2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111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/vEqmdajVyP6P0P/UDP6WdEp/5sW+9NTTnxrSjsvYCnqL1rgFRPvstIFLDEslN6B9cdLfw+r4KuRyiLH1e7gCg==" saltValue="6aq+T0jVaSXk2CnDXWSWo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2019</v>
      </c>
      <c r="C6" s="34">
        <f t="shared" ref="C6:W6" si="3">C7</f>
        <v>242101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亀山市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84.68</v>
      </c>
      <c r="P6" s="35">
        <f t="shared" si="3"/>
        <v>99.9</v>
      </c>
      <c r="Q6" s="35">
        <f t="shared" si="3"/>
        <v>2356</v>
      </c>
      <c r="R6" s="35">
        <f t="shared" si="3"/>
        <v>49720</v>
      </c>
      <c r="S6" s="35">
        <f t="shared" si="3"/>
        <v>191.04</v>
      </c>
      <c r="T6" s="35">
        <f t="shared" si="3"/>
        <v>260.26</v>
      </c>
      <c r="U6" s="35">
        <f t="shared" si="3"/>
        <v>49503</v>
      </c>
      <c r="V6" s="35">
        <f t="shared" si="3"/>
        <v>60.4</v>
      </c>
      <c r="W6" s="35">
        <f t="shared" si="3"/>
        <v>819.59</v>
      </c>
      <c r="X6" s="36">
        <f>IF(X7="",NA(),X7)</f>
        <v>109.07</v>
      </c>
      <c r="Y6" s="36">
        <f t="shared" ref="Y6:AG6" si="4">IF(Y7="",NA(),Y7)</f>
        <v>110.11</v>
      </c>
      <c r="Z6" s="36">
        <f t="shared" si="4"/>
        <v>108.59</v>
      </c>
      <c r="AA6" s="36">
        <f t="shared" si="4"/>
        <v>120.39</v>
      </c>
      <c r="AB6" s="36">
        <f t="shared" si="4"/>
        <v>122.92</v>
      </c>
      <c r="AC6" s="36">
        <f t="shared" si="4"/>
        <v>109.64</v>
      </c>
      <c r="AD6" s="36">
        <f t="shared" si="4"/>
        <v>110.95</v>
      </c>
      <c r="AE6" s="36">
        <f t="shared" si="4"/>
        <v>110.68</v>
      </c>
      <c r="AF6" s="36">
        <f t="shared" si="4"/>
        <v>110.66</v>
      </c>
      <c r="AG6" s="36">
        <f t="shared" si="4"/>
        <v>109.01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3.62</v>
      </c>
      <c r="AO6" s="36">
        <f t="shared" si="5"/>
        <v>3.91</v>
      </c>
      <c r="AP6" s="36">
        <f t="shared" si="5"/>
        <v>3.56</v>
      </c>
      <c r="AQ6" s="36">
        <f t="shared" si="5"/>
        <v>2.74</v>
      </c>
      <c r="AR6" s="36">
        <f t="shared" si="5"/>
        <v>3.7</v>
      </c>
      <c r="AS6" s="35" t="str">
        <f>IF(AS7="","",IF(AS7="-","【-】","【"&amp;SUBSTITUTE(TEXT(AS7,"#,##0.00"),"-","△")&amp;"】"))</f>
        <v>【1.08】</v>
      </c>
      <c r="AT6" s="36">
        <f>IF(AT7="",NA(),AT7)</f>
        <v>254.99</v>
      </c>
      <c r="AU6" s="36">
        <f t="shared" ref="AU6:BC6" si="6">IF(AU7="",NA(),AU7)</f>
        <v>255.48</v>
      </c>
      <c r="AV6" s="36">
        <f t="shared" si="6"/>
        <v>183</v>
      </c>
      <c r="AW6" s="36">
        <f t="shared" si="6"/>
        <v>231.02</v>
      </c>
      <c r="AX6" s="36">
        <f t="shared" si="6"/>
        <v>210.72</v>
      </c>
      <c r="AY6" s="36">
        <f t="shared" si="6"/>
        <v>371.31</v>
      </c>
      <c r="AZ6" s="36">
        <f t="shared" si="6"/>
        <v>377.63</v>
      </c>
      <c r="BA6" s="36">
        <f t="shared" si="6"/>
        <v>357.34</v>
      </c>
      <c r="BB6" s="36">
        <f t="shared" si="6"/>
        <v>366.03</v>
      </c>
      <c r="BC6" s="36">
        <f t="shared" si="6"/>
        <v>365.18</v>
      </c>
      <c r="BD6" s="35" t="str">
        <f>IF(BD7="","",IF(BD7="-","【-】","【"&amp;SUBSTITUTE(TEXT(BD7,"#,##0.00"),"-","△")&amp;"】"))</f>
        <v>【264.97】</v>
      </c>
      <c r="BE6" s="36">
        <f>IF(BE7="",NA(),BE7)</f>
        <v>187.55</v>
      </c>
      <c r="BF6" s="36">
        <f t="shared" ref="BF6:BN6" si="7">IF(BF7="",NA(),BF7)</f>
        <v>172.47</v>
      </c>
      <c r="BG6" s="36">
        <f t="shared" si="7"/>
        <v>163.36000000000001</v>
      </c>
      <c r="BH6" s="36">
        <f t="shared" si="7"/>
        <v>135.93</v>
      </c>
      <c r="BI6" s="36">
        <f t="shared" si="7"/>
        <v>120.33</v>
      </c>
      <c r="BJ6" s="36">
        <f t="shared" si="7"/>
        <v>373.09</v>
      </c>
      <c r="BK6" s="36">
        <f t="shared" si="7"/>
        <v>364.71</v>
      </c>
      <c r="BL6" s="36">
        <f t="shared" si="7"/>
        <v>373.69</v>
      </c>
      <c r="BM6" s="36">
        <f t="shared" si="7"/>
        <v>370.12</v>
      </c>
      <c r="BN6" s="36">
        <f t="shared" si="7"/>
        <v>371.65</v>
      </c>
      <c r="BO6" s="35" t="str">
        <f>IF(BO7="","",IF(BO7="-","【-】","【"&amp;SUBSTITUTE(TEXT(BO7,"#,##0.00"),"-","△")&amp;"】"))</f>
        <v>【266.61】</v>
      </c>
      <c r="BP6" s="36">
        <f>IF(BP7="",NA(),BP7)</f>
        <v>104.9</v>
      </c>
      <c r="BQ6" s="36">
        <f t="shared" ref="BQ6:BY6" si="8">IF(BQ7="",NA(),BQ7)</f>
        <v>106.4</v>
      </c>
      <c r="BR6" s="36">
        <f t="shared" si="8"/>
        <v>103.44</v>
      </c>
      <c r="BS6" s="36">
        <f t="shared" si="8"/>
        <v>117.29</v>
      </c>
      <c r="BT6" s="36">
        <f t="shared" si="8"/>
        <v>118.12</v>
      </c>
      <c r="BU6" s="36">
        <f t="shared" si="8"/>
        <v>99.99</v>
      </c>
      <c r="BV6" s="36">
        <f t="shared" si="8"/>
        <v>100.65</v>
      </c>
      <c r="BW6" s="36">
        <f t="shared" si="8"/>
        <v>99.87</v>
      </c>
      <c r="BX6" s="36">
        <f t="shared" si="8"/>
        <v>100.42</v>
      </c>
      <c r="BY6" s="36">
        <f t="shared" si="8"/>
        <v>98.77</v>
      </c>
      <c r="BZ6" s="35" t="str">
        <f>IF(BZ7="","",IF(BZ7="-","【-】","【"&amp;SUBSTITUTE(TEXT(BZ7,"#,##0.00"),"-","△")&amp;"】"))</f>
        <v>【103.24】</v>
      </c>
      <c r="CA6" s="36">
        <f>IF(CA7="",NA(),CA7)</f>
        <v>125.56</v>
      </c>
      <c r="CB6" s="36">
        <f t="shared" ref="CB6:CJ6" si="9">IF(CB7="",NA(),CB7)</f>
        <v>124.03</v>
      </c>
      <c r="CC6" s="36">
        <f t="shared" si="9"/>
        <v>127.8</v>
      </c>
      <c r="CD6" s="36">
        <f t="shared" si="9"/>
        <v>122</v>
      </c>
      <c r="CE6" s="36">
        <f t="shared" si="9"/>
        <v>122.06</v>
      </c>
      <c r="CF6" s="36">
        <f t="shared" si="9"/>
        <v>171.15</v>
      </c>
      <c r="CG6" s="36">
        <f t="shared" si="9"/>
        <v>170.19</v>
      </c>
      <c r="CH6" s="36">
        <f t="shared" si="9"/>
        <v>171.81</v>
      </c>
      <c r="CI6" s="36">
        <f t="shared" si="9"/>
        <v>171.67</v>
      </c>
      <c r="CJ6" s="36">
        <f t="shared" si="9"/>
        <v>173.67</v>
      </c>
      <c r="CK6" s="35" t="str">
        <f>IF(CK7="","",IF(CK7="-","【-】","【"&amp;SUBSTITUTE(TEXT(CK7,"#,##0.00"),"-","△")&amp;"】"))</f>
        <v>【168.38】</v>
      </c>
      <c r="CL6" s="36">
        <f>IF(CL7="",NA(),CL7)</f>
        <v>62.99</v>
      </c>
      <c r="CM6" s="36">
        <f t="shared" ref="CM6:CU6" si="10">IF(CM7="",NA(),CM7)</f>
        <v>72.930000000000007</v>
      </c>
      <c r="CN6" s="36">
        <f t="shared" si="10"/>
        <v>73.16</v>
      </c>
      <c r="CO6" s="36">
        <f t="shared" si="10"/>
        <v>72.37</v>
      </c>
      <c r="CP6" s="36">
        <f t="shared" si="10"/>
        <v>71.47</v>
      </c>
      <c r="CQ6" s="36">
        <f t="shared" si="10"/>
        <v>58.53</v>
      </c>
      <c r="CR6" s="36">
        <f t="shared" si="10"/>
        <v>59.01</v>
      </c>
      <c r="CS6" s="36">
        <f t="shared" si="10"/>
        <v>60.03</v>
      </c>
      <c r="CT6" s="36">
        <f t="shared" si="10"/>
        <v>59.74</v>
      </c>
      <c r="CU6" s="36">
        <f t="shared" si="10"/>
        <v>59.67</v>
      </c>
      <c r="CV6" s="35" t="str">
        <f>IF(CV7="","",IF(CV7="-","【-】","【"&amp;SUBSTITUTE(TEXT(CV7,"#,##0.00"),"-","△")&amp;"】"))</f>
        <v>【60.00】</v>
      </c>
      <c r="CW6" s="36">
        <f>IF(CW7="",NA(),CW7)</f>
        <v>93.79</v>
      </c>
      <c r="CX6" s="36">
        <f t="shared" ref="CX6:DF6" si="11">IF(CX7="",NA(),CX7)</f>
        <v>94.84</v>
      </c>
      <c r="CY6" s="36">
        <f t="shared" si="11"/>
        <v>95.12</v>
      </c>
      <c r="CZ6" s="36">
        <f t="shared" si="11"/>
        <v>95.53</v>
      </c>
      <c r="DA6" s="36">
        <f t="shared" si="11"/>
        <v>95.67</v>
      </c>
      <c r="DB6" s="36">
        <f t="shared" si="11"/>
        <v>85.26</v>
      </c>
      <c r="DC6" s="36">
        <f t="shared" si="11"/>
        <v>85.37</v>
      </c>
      <c r="DD6" s="36">
        <f t="shared" si="11"/>
        <v>84.81</v>
      </c>
      <c r="DE6" s="36">
        <f t="shared" si="11"/>
        <v>84.8</v>
      </c>
      <c r="DF6" s="36">
        <f t="shared" si="11"/>
        <v>84.6</v>
      </c>
      <c r="DG6" s="35" t="str">
        <f>IF(DG7="","",IF(DG7="-","【-】","【"&amp;SUBSTITUTE(TEXT(DG7,"#,##0.00"),"-","△")&amp;"】"))</f>
        <v>【89.80】</v>
      </c>
      <c r="DH6" s="36">
        <f>IF(DH7="",NA(),DH7)</f>
        <v>45.82</v>
      </c>
      <c r="DI6" s="36">
        <f t="shared" ref="DI6:DQ6" si="12">IF(DI7="",NA(),DI7)</f>
        <v>47.25</v>
      </c>
      <c r="DJ6" s="36">
        <f t="shared" si="12"/>
        <v>47.92</v>
      </c>
      <c r="DK6" s="36">
        <f t="shared" si="12"/>
        <v>49.24</v>
      </c>
      <c r="DL6" s="36">
        <f t="shared" si="12"/>
        <v>50.18</v>
      </c>
      <c r="DM6" s="36">
        <f t="shared" si="12"/>
        <v>45.75</v>
      </c>
      <c r="DN6" s="36">
        <f t="shared" si="12"/>
        <v>46.9</v>
      </c>
      <c r="DO6" s="36">
        <f t="shared" si="12"/>
        <v>47.28</v>
      </c>
      <c r="DP6" s="36">
        <f t="shared" si="12"/>
        <v>47.66</v>
      </c>
      <c r="DQ6" s="36">
        <f t="shared" si="12"/>
        <v>48.17</v>
      </c>
      <c r="DR6" s="35" t="str">
        <f>IF(DR7="","",IF(DR7="-","【-】","【"&amp;SUBSTITUTE(TEXT(DR7,"#,##0.00"),"-","△")&amp;"】"))</f>
        <v>【49.59】</v>
      </c>
      <c r="DS6" s="36">
        <f>IF(DS7="",NA(),DS7)</f>
        <v>12.03</v>
      </c>
      <c r="DT6" s="36">
        <f t="shared" ref="DT6:EB6" si="13">IF(DT7="",NA(),DT7)</f>
        <v>26.58</v>
      </c>
      <c r="DU6" s="36">
        <f t="shared" si="13"/>
        <v>22.5</v>
      </c>
      <c r="DV6" s="36">
        <f t="shared" si="13"/>
        <v>26.2</v>
      </c>
      <c r="DW6" s="36">
        <f t="shared" si="13"/>
        <v>26.01</v>
      </c>
      <c r="DX6" s="36">
        <f t="shared" si="13"/>
        <v>10.54</v>
      </c>
      <c r="DY6" s="36">
        <f t="shared" si="13"/>
        <v>12.03</v>
      </c>
      <c r="DZ6" s="36">
        <f t="shared" si="13"/>
        <v>12.19</v>
      </c>
      <c r="EA6" s="36">
        <f t="shared" si="13"/>
        <v>15.1</v>
      </c>
      <c r="EB6" s="36">
        <f t="shared" si="13"/>
        <v>17.12</v>
      </c>
      <c r="EC6" s="35" t="str">
        <f>IF(EC7="","",IF(EC7="-","【-】","【"&amp;SUBSTITUTE(TEXT(EC7,"#,##0.00"),"-","△")&amp;"】"))</f>
        <v>【19.44】</v>
      </c>
      <c r="ED6" s="36">
        <f>IF(ED7="",NA(),ED7)</f>
        <v>1.04</v>
      </c>
      <c r="EE6" s="36">
        <f t="shared" ref="EE6:EM6" si="14">IF(EE7="",NA(),EE7)</f>
        <v>0.82</v>
      </c>
      <c r="EF6" s="36">
        <f t="shared" si="14"/>
        <v>1.31</v>
      </c>
      <c r="EG6" s="36">
        <f t="shared" si="14"/>
        <v>0.74</v>
      </c>
      <c r="EH6" s="36">
        <f t="shared" si="14"/>
        <v>1.17</v>
      </c>
      <c r="EI6" s="36">
        <f t="shared" si="14"/>
        <v>0.56000000000000005</v>
      </c>
      <c r="EJ6" s="36">
        <f t="shared" si="14"/>
        <v>0.61</v>
      </c>
      <c r="EK6" s="36">
        <f t="shared" si="14"/>
        <v>0.51</v>
      </c>
      <c r="EL6" s="36">
        <f t="shared" si="14"/>
        <v>0.57999999999999996</v>
      </c>
      <c r="EM6" s="36">
        <f t="shared" si="14"/>
        <v>0.54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2">
      <c r="A7" s="29"/>
      <c r="B7" s="38">
        <v>2019</v>
      </c>
      <c r="C7" s="38">
        <v>242101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84.68</v>
      </c>
      <c r="P7" s="39">
        <v>99.9</v>
      </c>
      <c r="Q7" s="39">
        <v>2356</v>
      </c>
      <c r="R7" s="39">
        <v>49720</v>
      </c>
      <c r="S7" s="39">
        <v>191.04</v>
      </c>
      <c r="T7" s="39">
        <v>260.26</v>
      </c>
      <c r="U7" s="39">
        <v>49503</v>
      </c>
      <c r="V7" s="39">
        <v>60.4</v>
      </c>
      <c r="W7" s="39">
        <v>819.59</v>
      </c>
      <c r="X7" s="39">
        <v>109.07</v>
      </c>
      <c r="Y7" s="39">
        <v>110.11</v>
      </c>
      <c r="Z7" s="39">
        <v>108.59</v>
      </c>
      <c r="AA7" s="39">
        <v>120.39</v>
      </c>
      <c r="AB7" s="39">
        <v>122.92</v>
      </c>
      <c r="AC7" s="39">
        <v>109.64</v>
      </c>
      <c r="AD7" s="39">
        <v>110.95</v>
      </c>
      <c r="AE7" s="39">
        <v>110.68</v>
      </c>
      <c r="AF7" s="39">
        <v>110.66</v>
      </c>
      <c r="AG7" s="39">
        <v>109.01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3.62</v>
      </c>
      <c r="AO7" s="39">
        <v>3.91</v>
      </c>
      <c r="AP7" s="39">
        <v>3.56</v>
      </c>
      <c r="AQ7" s="39">
        <v>2.74</v>
      </c>
      <c r="AR7" s="39">
        <v>3.7</v>
      </c>
      <c r="AS7" s="39">
        <v>1.08</v>
      </c>
      <c r="AT7" s="39">
        <v>254.99</v>
      </c>
      <c r="AU7" s="39">
        <v>255.48</v>
      </c>
      <c r="AV7" s="39">
        <v>183</v>
      </c>
      <c r="AW7" s="39">
        <v>231.02</v>
      </c>
      <c r="AX7" s="39">
        <v>210.72</v>
      </c>
      <c r="AY7" s="39">
        <v>371.31</v>
      </c>
      <c r="AZ7" s="39">
        <v>377.63</v>
      </c>
      <c r="BA7" s="39">
        <v>357.34</v>
      </c>
      <c r="BB7" s="39">
        <v>366.03</v>
      </c>
      <c r="BC7" s="39">
        <v>365.18</v>
      </c>
      <c r="BD7" s="39">
        <v>264.97000000000003</v>
      </c>
      <c r="BE7" s="39">
        <v>187.55</v>
      </c>
      <c r="BF7" s="39">
        <v>172.47</v>
      </c>
      <c r="BG7" s="39">
        <v>163.36000000000001</v>
      </c>
      <c r="BH7" s="39">
        <v>135.93</v>
      </c>
      <c r="BI7" s="39">
        <v>120.33</v>
      </c>
      <c r="BJ7" s="39">
        <v>373.09</v>
      </c>
      <c r="BK7" s="39">
        <v>364.71</v>
      </c>
      <c r="BL7" s="39">
        <v>373.69</v>
      </c>
      <c r="BM7" s="39">
        <v>370.12</v>
      </c>
      <c r="BN7" s="39">
        <v>371.65</v>
      </c>
      <c r="BO7" s="39">
        <v>266.61</v>
      </c>
      <c r="BP7" s="39">
        <v>104.9</v>
      </c>
      <c r="BQ7" s="39">
        <v>106.4</v>
      </c>
      <c r="BR7" s="39">
        <v>103.44</v>
      </c>
      <c r="BS7" s="39">
        <v>117.29</v>
      </c>
      <c r="BT7" s="39">
        <v>118.12</v>
      </c>
      <c r="BU7" s="39">
        <v>99.99</v>
      </c>
      <c r="BV7" s="39">
        <v>100.65</v>
      </c>
      <c r="BW7" s="39">
        <v>99.87</v>
      </c>
      <c r="BX7" s="39">
        <v>100.42</v>
      </c>
      <c r="BY7" s="39">
        <v>98.77</v>
      </c>
      <c r="BZ7" s="39">
        <v>103.24</v>
      </c>
      <c r="CA7" s="39">
        <v>125.56</v>
      </c>
      <c r="CB7" s="39">
        <v>124.03</v>
      </c>
      <c r="CC7" s="39">
        <v>127.8</v>
      </c>
      <c r="CD7" s="39">
        <v>122</v>
      </c>
      <c r="CE7" s="39">
        <v>122.06</v>
      </c>
      <c r="CF7" s="39">
        <v>171.15</v>
      </c>
      <c r="CG7" s="39">
        <v>170.19</v>
      </c>
      <c r="CH7" s="39">
        <v>171.81</v>
      </c>
      <c r="CI7" s="39">
        <v>171.67</v>
      </c>
      <c r="CJ7" s="39">
        <v>173.67</v>
      </c>
      <c r="CK7" s="39">
        <v>168.38</v>
      </c>
      <c r="CL7" s="39">
        <v>62.99</v>
      </c>
      <c r="CM7" s="39">
        <v>72.930000000000007</v>
      </c>
      <c r="CN7" s="39">
        <v>73.16</v>
      </c>
      <c r="CO7" s="39">
        <v>72.37</v>
      </c>
      <c r="CP7" s="39">
        <v>71.47</v>
      </c>
      <c r="CQ7" s="39">
        <v>58.53</v>
      </c>
      <c r="CR7" s="39">
        <v>59.01</v>
      </c>
      <c r="CS7" s="39">
        <v>60.03</v>
      </c>
      <c r="CT7" s="39">
        <v>59.74</v>
      </c>
      <c r="CU7" s="39">
        <v>59.67</v>
      </c>
      <c r="CV7" s="39">
        <v>60</v>
      </c>
      <c r="CW7" s="39">
        <v>93.79</v>
      </c>
      <c r="CX7" s="39">
        <v>94.84</v>
      </c>
      <c r="CY7" s="39">
        <v>95.12</v>
      </c>
      <c r="CZ7" s="39">
        <v>95.53</v>
      </c>
      <c r="DA7" s="39">
        <v>95.67</v>
      </c>
      <c r="DB7" s="39">
        <v>85.26</v>
      </c>
      <c r="DC7" s="39">
        <v>85.37</v>
      </c>
      <c r="DD7" s="39">
        <v>84.81</v>
      </c>
      <c r="DE7" s="39">
        <v>84.8</v>
      </c>
      <c r="DF7" s="39">
        <v>84.6</v>
      </c>
      <c r="DG7" s="39">
        <v>89.8</v>
      </c>
      <c r="DH7" s="39">
        <v>45.82</v>
      </c>
      <c r="DI7" s="39">
        <v>47.25</v>
      </c>
      <c r="DJ7" s="39">
        <v>47.92</v>
      </c>
      <c r="DK7" s="39">
        <v>49.24</v>
      </c>
      <c r="DL7" s="39">
        <v>50.18</v>
      </c>
      <c r="DM7" s="39">
        <v>45.75</v>
      </c>
      <c r="DN7" s="39">
        <v>46.9</v>
      </c>
      <c r="DO7" s="39">
        <v>47.28</v>
      </c>
      <c r="DP7" s="39">
        <v>47.66</v>
      </c>
      <c r="DQ7" s="39">
        <v>48.17</v>
      </c>
      <c r="DR7" s="39">
        <v>49.59</v>
      </c>
      <c r="DS7" s="39">
        <v>12.03</v>
      </c>
      <c r="DT7" s="39">
        <v>26.58</v>
      </c>
      <c r="DU7" s="39">
        <v>22.5</v>
      </c>
      <c r="DV7" s="39">
        <v>26.2</v>
      </c>
      <c r="DW7" s="39">
        <v>26.01</v>
      </c>
      <c r="DX7" s="39">
        <v>10.54</v>
      </c>
      <c r="DY7" s="39">
        <v>12.03</v>
      </c>
      <c r="DZ7" s="39">
        <v>12.19</v>
      </c>
      <c r="EA7" s="39">
        <v>15.1</v>
      </c>
      <c r="EB7" s="39">
        <v>17.12</v>
      </c>
      <c r="EC7" s="39">
        <v>19.440000000000001</v>
      </c>
      <c r="ED7" s="39">
        <v>1.04</v>
      </c>
      <c r="EE7" s="39">
        <v>0.82</v>
      </c>
      <c r="EF7" s="39">
        <v>1.31</v>
      </c>
      <c r="EG7" s="39">
        <v>0.74</v>
      </c>
      <c r="EH7" s="39">
        <v>1.17</v>
      </c>
      <c r="EI7" s="39">
        <v>0.56000000000000005</v>
      </c>
      <c r="EJ7" s="39">
        <v>0.61</v>
      </c>
      <c r="EK7" s="39">
        <v>0.51</v>
      </c>
      <c r="EL7" s="39">
        <v>0.57999999999999996</v>
      </c>
      <c r="EM7" s="39">
        <v>0.54</v>
      </c>
      <c r="EN7" s="39">
        <v>0.68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2021-01-21T05:50:46Z</cp:lastPrinted>
  <dcterms:created xsi:type="dcterms:W3CDTF">2020-12-04T02:10:28Z</dcterms:created>
  <dcterms:modified xsi:type="dcterms:W3CDTF">2021-01-21T05:50:55Z</dcterms:modified>
  <cp:category/>
</cp:coreProperties>
</file>