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v0002\財政課\01全員共用\平成３１年度\通知・照会・雑文書等\320110_公営企業に係る経営比較分析表（平成30年度決算）の分析等について\04_回答\管財課\"/>
    </mc:Choice>
  </mc:AlternateContent>
  <workbookProtection workbookAlgorithmName="SHA-512" workbookHashValue="YDI6r1sLzAfa+SzbEtyVFYkmjlOpWSeBSh82I4X99iZYiAj1ic3U4p4RnqVgRgMdAM4mhB1lXjIdrDhgpPwvoQ==" workbookSaltValue="hVdsZKVpaVxnrePdT2tT4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MA51" i="4"/>
  <c r="IT76" i="4"/>
  <c r="CS51" i="4"/>
  <c r="HJ30" i="4"/>
  <c r="CS30" i="4"/>
  <c r="C11" i="5"/>
  <c r="D11" i="5"/>
  <c r="E11" i="5"/>
  <c r="B11" i="5"/>
  <c r="BK76" i="4" l="1"/>
  <c r="LH51" i="4"/>
  <c r="BZ51" i="4"/>
  <c r="LT76" i="4"/>
  <c r="GQ51" i="4"/>
  <c r="LH30" i="4"/>
  <c r="IE76" i="4"/>
  <c r="GQ30" i="4"/>
  <c r="BZ30" i="4"/>
  <c r="BG30" i="4"/>
  <c r="FX51" i="4"/>
  <c r="KO30" i="4"/>
  <c r="FX30" i="4"/>
  <c r="AV76" i="4"/>
  <c r="KO51" i="4"/>
  <c r="LE76" i="4"/>
  <c r="HP76" i="4"/>
  <c r="BG51" i="4"/>
  <c r="KP76" i="4"/>
  <c r="FE51" i="4"/>
  <c r="HA76" i="4"/>
  <c r="AN51" i="4"/>
  <c r="FE30" i="4"/>
  <c r="AN30" i="4"/>
  <c r="AG76" i="4"/>
  <c r="JV51" i="4"/>
  <c r="JV30" i="4"/>
  <c r="KA76" i="4"/>
  <c r="EL51" i="4"/>
  <c r="JC30" i="4"/>
  <c r="U30" i="4"/>
  <c r="GL76" i="4"/>
  <c r="U51" i="4"/>
  <c r="EL30" i="4"/>
  <c r="R76" i="4"/>
  <c r="JC51" i="4"/>
</calcChain>
</file>

<file path=xl/sharedStrings.xml><?xml version="1.0" encoding="utf-8"?>
<sst xmlns="http://schemas.openxmlformats.org/spreadsheetml/2006/main" count="278" uniqueCount="140">
  <si>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</si>
  <si>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</si>
  <si>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</si>
  <si>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</si>
  <si>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</si>
  <si>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</si>
  <si>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</si>
  <si>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</si>
  <si>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</si>
  <si>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</si>
  <si>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</si>
  <si>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</si>
  <si>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</si>
  <si>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</si>
  <si>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</si>
  <si>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</si>
  <si>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</si>
  <si>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</si>
  <si>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</si>
  <si>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</si>
  <si>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</si>
  <si>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</si>
  <si>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</si>
  <si>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</si>
  <si>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</si>
  <si>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</si>
  <si>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</si>
  <si>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</si>
  <si>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</si>
  <si>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</si>
  <si>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</si>
  <si>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</si>
  <si>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</si>
  <si>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</si>
  <si>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</si>
  <si>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</si>
  <si>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</si>
  <si>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</si>
  <si>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</si>
  <si>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</si>
  <si>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</si>
  <si>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</si>
  <si>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</si>
  <si>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</si>
  <si>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</si>
  <si>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</si>
  <si>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</si>
  <si>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</si>
  <si>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</si>
  <si>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</si>
  <si>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</si>
  <si>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</si>
  <si>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</si>
  <si>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</si>
  <si>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</si>
  <si>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</si>
  <si>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</si>
  <si>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</si>
  <si>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</si>
  <si>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</si>
  <si>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</si>
  <si>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</si>
  <si>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</si>
  <si>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</si>
  <si>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</si>
  <si>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</si>
  <si>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</si>
  <si>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</si>
  <si>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</si>
  <si>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</si>
  <si>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</si>
  <si>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</si>
  <si>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</si>
  <si>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</si>
  <si>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</si>
  <si>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</si>
  <si>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</si>
  <si>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</si>
  <si>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</si>
  <si>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</si>
  <si>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</si>
  <si>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</si>
  <si>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</si>
  <si>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</si>
  <si>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</si>
  <si>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</si>
  <si>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</si>
  <si>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</si>
  <si>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</si>
  <si>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</si>
  <si>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</si>
  <si>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</si>
  <si>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</si>
  <si>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</si>
  <si>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</si>
  <si>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</si>
  <si>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</si>
  <si>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</si>
  <si>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</si>
  <si>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</si>
  <si>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</si>
  <si>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</si>
  <si>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</si>
  <si>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</si>
  <si>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</si>
  <si>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</si>
  <si>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</si>
  <si>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</si>
  <si>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</si>
  <si>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</si>
  <si>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</si>
  <si>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</si>
  <si>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</si>
  <si>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</si>
  <si>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</si>
  <si>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</si>
  <si>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</si>
  <si>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</si>
  <si>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三重県　伊賀市</t>
  </si>
  <si>
    <t>市営島ヶ原駅駐車場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</si>
  <si>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</si>
  <si>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</si>
  <si>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</si>
  <si>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</si>
  <si>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</si>
  <si>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</si>
  <si>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</si>
  <si>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</si>
  <si>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</si>
  <si>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</si>
  <si>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</si>
  <si>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</si>
  <si>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</si>
  <si>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</si>
  <si>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</si>
  <si>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</si>
  <si>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平成27年度から駐車場管理の管理方法を見直し、地元住民による団体へ変更して管理業務を委託したことで、運営管理業務委託料が従来と比較し安価となった。このことにより、売上高ＧＯＰ比率、ＥＢＩＴＤＡが黒字となり改善された。</t>
    <rPh sb="0" eb="2">
      <t>ヘイセイ</t>
    </rPh>
    <rPh sb="4" eb="6">
      <t>ネンド</t>
    </rPh>
    <rPh sb="8" eb="11">
      <t>チュウシャジョウ</t>
    </rPh>
    <rPh sb="11" eb="13">
      <t>カンリ</t>
    </rPh>
    <rPh sb="14" eb="16">
      <t>カンリ</t>
    </rPh>
    <rPh sb="16" eb="18">
      <t>ホウホウ</t>
    </rPh>
    <rPh sb="19" eb="21">
      <t>ミナオ</t>
    </rPh>
    <rPh sb="23" eb="25">
      <t>ジモト</t>
    </rPh>
    <rPh sb="25" eb="27">
      <t>ジュウミン</t>
    </rPh>
    <rPh sb="30" eb="32">
      <t>ダンタイ</t>
    </rPh>
    <rPh sb="33" eb="35">
      <t>ヘンコウ</t>
    </rPh>
    <rPh sb="37" eb="39">
      <t>カンリ</t>
    </rPh>
    <rPh sb="39" eb="41">
      <t>ギョウム</t>
    </rPh>
    <rPh sb="42" eb="44">
      <t>イタク</t>
    </rPh>
    <rPh sb="50" eb="52">
      <t>ウンエイ</t>
    </rPh>
    <rPh sb="52" eb="54">
      <t>カンリ</t>
    </rPh>
    <rPh sb="54" eb="56">
      <t>ギョウム</t>
    </rPh>
    <rPh sb="56" eb="59">
      <t>イタクリョウ</t>
    </rPh>
    <rPh sb="60" eb="62">
      <t>ジュウライ</t>
    </rPh>
    <rPh sb="63" eb="65">
      <t>ヒカク</t>
    </rPh>
    <rPh sb="66" eb="68">
      <t>アンカ</t>
    </rPh>
    <rPh sb="81" eb="83">
      <t>ウリアゲ</t>
    </rPh>
    <rPh sb="83" eb="84">
      <t>タカ</t>
    </rPh>
    <rPh sb="87" eb="89">
      <t>ヒリツ</t>
    </rPh>
    <rPh sb="97" eb="99">
      <t>クロジ</t>
    </rPh>
    <rPh sb="102" eb="104">
      <t>カイゼン</t>
    </rPh>
    <phoneticPr fontId="5"/>
  </si>
  <si>
    <t>　地価、設備投資見込額とも当該立地及び施設に見合った水準で、累積欠損金と企業債残高は0円であり、健全性を有している。</t>
    <rPh sb="1" eb="3">
      <t>チカ</t>
    </rPh>
    <rPh sb="4" eb="6">
      <t>セツビ</t>
    </rPh>
    <rPh sb="6" eb="8">
      <t>トウシ</t>
    </rPh>
    <rPh sb="8" eb="10">
      <t>ミコミ</t>
    </rPh>
    <rPh sb="10" eb="11">
      <t>ガク</t>
    </rPh>
    <rPh sb="13" eb="15">
      <t>トウガイ</t>
    </rPh>
    <rPh sb="15" eb="17">
      <t>リッチ</t>
    </rPh>
    <rPh sb="17" eb="18">
      <t>オヨ</t>
    </rPh>
    <rPh sb="19" eb="21">
      <t>シセツ</t>
    </rPh>
    <rPh sb="22" eb="24">
      <t>ミア</t>
    </rPh>
    <rPh sb="26" eb="28">
      <t>スイジュン</t>
    </rPh>
    <rPh sb="30" eb="32">
      <t>ルイセキ</t>
    </rPh>
    <rPh sb="32" eb="34">
      <t>ケッソン</t>
    </rPh>
    <rPh sb="34" eb="35">
      <t>キン</t>
    </rPh>
    <rPh sb="36" eb="38">
      <t>キギョウ</t>
    </rPh>
    <rPh sb="38" eb="39">
      <t>サイ</t>
    </rPh>
    <rPh sb="39" eb="41">
      <t>ザンダカ</t>
    </rPh>
    <rPh sb="43" eb="44">
      <t>エン</t>
    </rPh>
    <rPh sb="48" eb="51">
      <t>ケンゼンセイ</t>
    </rPh>
    <rPh sb="52" eb="53">
      <t>ユウ</t>
    </rPh>
    <phoneticPr fontId="5"/>
  </si>
  <si>
    <t>　稼働率は横ばいで低く推移している。地域唯一の鉄道駅駐車場だが、地域の過疎化、鉄道を利用しての通勤・通学者の減少により、利用者増加の見込みは厳しい。ただ、地域の景観や歴史的価値のある社寺仏閣等を呼び水として、観光客の利用者増加を期するところである。</t>
    <rPh sb="1" eb="3">
      <t>カドウ</t>
    </rPh>
    <rPh sb="3" eb="4">
      <t>リツ</t>
    </rPh>
    <rPh sb="5" eb="6">
      <t>ヨコ</t>
    </rPh>
    <rPh sb="9" eb="10">
      <t>ヒク</t>
    </rPh>
    <rPh sb="11" eb="13">
      <t>スイイ</t>
    </rPh>
    <rPh sb="18" eb="20">
      <t>チイキ</t>
    </rPh>
    <rPh sb="20" eb="22">
      <t>ユイツ</t>
    </rPh>
    <rPh sb="23" eb="25">
      <t>テツドウ</t>
    </rPh>
    <rPh sb="25" eb="26">
      <t>エキ</t>
    </rPh>
    <rPh sb="26" eb="29">
      <t>チュウシャジョウ</t>
    </rPh>
    <rPh sb="32" eb="34">
      <t>チイキ</t>
    </rPh>
    <rPh sb="35" eb="38">
      <t>カソカ</t>
    </rPh>
    <rPh sb="39" eb="41">
      <t>テツドウ</t>
    </rPh>
    <rPh sb="42" eb="44">
      <t>リヨウ</t>
    </rPh>
    <rPh sb="47" eb="49">
      <t>ツウキン</t>
    </rPh>
    <rPh sb="50" eb="53">
      <t>ツウガクシャ</t>
    </rPh>
    <rPh sb="54" eb="56">
      <t>ゲンショウ</t>
    </rPh>
    <rPh sb="60" eb="63">
      <t>リヨウシャ</t>
    </rPh>
    <rPh sb="63" eb="65">
      <t>ゾウカ</t>
    </rPh>
    <rPh sb="66" eb="68">
      <t>ミコ</t>
    </rPh>
    <rPh sb="70" eb="71">
      <t>キビ</t>
    </rPh>
    <rPh sb="77" eb="79">
      <t>チイキ</t>
    </rPh>
    <rPh sb="80" eb="82">
      <t>ケイカン</t>
    </rPh>
    <rPh sb="83" eb="86">
      <t>レキシテキ</t>
    </rPh>
    <rPh sb="86" eb="88">
      <t>カチ</t>
    </rPh>
    <rPh sb="91" eb="93">
      <t>シャジ</t>
    </rPh>
    <rPh sb="93" eb="95">
      <t>ブッカク</t>
    </rPh>
    <rPh sb="95" eb="96">
      <t>トウ</t>
    </rPh>
    <rPh sb="97" eb="98">
      <t>ヨ</t>
    </rPh>
    <rPh sb="99" eb="100">
      <t>ミズ</t>
    </rPh>
    <rPh sb="104" eb="107">
      <t>カンコウキャク</t>
    </rPh>
    <rPh sb="108" eb="111">
      <t>リヨウシャ</t>
    </rPh>
    <rPh sb="111" eb="113">
      <t>ゾウカ</t>
    </rPh>
    <rPh sb="114" eb="115">
      <t>キ</t>
    </rPh>
    <phoneticPr fontId="5"/>
  </si>
  <si>
    <t>　鉄道駅駐車場として、施設設置目的を果たすには、公共交通利用促進・地域振興の観点から市内の他の駅を含めて、交通政策を考えていく必要がある。</t>
    <rPh sb="1" eb="3">
      <t>テツドウ</t>
    </rPh>
    <rPh sb="3" eb="4">
      <t>エキ</t>
    </rPh>
    <rPh sb="4" eb="7">
      <t>チュウシャジョウ</t>
    </rPh>
    <rPh sb="11" eb="13">
      <t>シセツ</t>
    </rPh>
    <rPh sb="13" eb="15">
      <t>セッチ</t>
    </rPh>
    <rPh sb="15" eb="17">
      <t>モクテキ</t>
    </rPh>
    <rPh sb="18" eb="19">
      <t>ハ</t>
    </rPh>
    <rPh sb="24" eb="26">
      <t>コウキョウ</t>
    </rPh>
    <rPh sb="26" eb="28">
      <t>コウツウ</t>
    </rPh>
    <rPh sb="28" eb="30">
      <t>リヨウ</t>
    </rPh>
    <rPh sb="30" eb="32">
      <t>ソクシン</t>
    </rPh>
    <rPh sb="33" eb="35">
      <t>チイキ</t>
    </rPh>
    <rPh sb="35" eb="37">
      <t>シンコウ</t>
    </rPh>
    <rPh sb="38" eb="40">
      <t>カンテン</t>
    </rPh>
    <rPh sb="42" eb="44">
      <t>シナイ</t>
    </rPh>
    <rPh sb="45" eb="46">
      <t>タ</t>
    </rPh>
    <rPh sb="47" eb="48">
      <t>エキ</t>
    </rPh>
    <rPh sb="49" eb="50">
      <t>フク</t>
    </rPh>
    <rPh sb="53" eb="55">
      <t>コウツウ</t>
    </rPh>
    <rPh sb="55" eb="57">
      <t>セイサク</t>
    </rPh>
    <rPh sb="58" eb="59">
      <t>カンガ</t>
    </rPh>
    <rPh sb="63" eb="65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</si>
</sst>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72</c:v>
                </c:pt>
                <c:pt idx="1">
                  <c:v>3061.2</c:v>
                </c:pt>
                <c:pt idx="2">
                  <c:v>1455.7</c:v>
                </c:pt>
                <c:pt idx="3">
                  <c:v>1113.4000000000001</c:v>
                </c:pt>
                <c:pt idx="4">
                  <c:v>2649.2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7-4AD0-9A76-85CFDFEC3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385.5</c:v>
                </c:pt>
                <c:pt idx="1">
                  <c:v>419.4</c:v>
                </c:pt>
                <c:pt idx="2">
                  <c:v>371</c:v>
                </c:pt>
                <c:pt idx="3">
                  <c:v>509.2</c:v>
                </c:pt>
                <c:pt idx="4">
                  <c:v>449.1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77-4AD0-9A76-85CFDFEC3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8-42BC-B782-651A17114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70.5</c:v>
                </c:pt>
                <c:pt idx="2">
                  <c:v>59.2</c:v>
                </c:pt>
                <c:pt idx="3">
                  <c:v>62.4</c:v>
                </c:pt>
                <c:pt idx="4">
                  <c:v>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D8-42BC-B782-651A17114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B81-42D4-971A-1E28FD411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1-42D4-971A-1E28FD411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4ED-49EC-8508-BD490F58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ED-49EC-8508-BD490F58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3-4136-BBD2-5BEB4BC60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2.9</c:v>
                </c:pt>
                <c:pt idx="3">
                  <c:v>6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3-4136-BBD2-5BEB4BC60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C-488E-8F77-9E90F74A2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FC-488E-8F77-9E90F74A2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46.3</c:v>
                </c:pt>
                <c:pt idx="1">
                  <c:v>46.3</c:v>
                </c:pt>
                <c:pt idx="2">
                  <c:v>51.3</c:v>
                </c:pt>
                <c:pt idx="3">
                  <c:v>45</c:v>
                </c:pt>
                <c:pt idx="4">
                  <c:v>41.3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D-4C71-B462-F9C9E280C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252.8</c:v>
                </c:pt>
                <c:pt idx="1">
                  <c:v>269</c:v>
                </c:pt>
                <c:pt idx="2">
                  <c:v>276.60000000000002</c:v>
                </c:pt>
                <c:pt idx="3">
                  <c:v>274.8</c:v>
                </c:pt>
                <c:pt idx="4">
                  <c:v>277.2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9D-4C71-B462-F9C9E280C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-37.200000000000003</c:v>
                </c:pt>
                <c:pt idx="1">
                  <c:v>100</c:v>
                </c:pt>
                <c:pt idx="2">
                  <c:v>96.9</c:v>
                </c:pt>
                <c:pt idx="3">
                  <c:v>93.7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1-4B3E-ABDC-3FE24C846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38.200000000000003</c:v>
                </c:pt>
                <c:pt idx="2">
                  <c:v>34.6</c:v>
                </c:pt>
                <c:pt idx="3">
                  <c:v>37.6</c:v>
                </c:pt>
                <c:pt idx="4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61-4B3E-ABDC-3FE24C846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-568</c:v>
                </c:pt>
                <c:pt idx="1">
                  <c:v>1451</c:v>
                </c:pt>
                <c:pt idx="2">
                  <c:v>1315</c:v>
                </c:pt>
                <c:pt idx="3">
                  <c:v>1177</c:v>
                </c:pt>
                <c:pt idx="4">
                  <c:v>1181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7-4CF2-B0E9-B617C8BF8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7496</c:v>
                </c:pt>
                <c:pt idx="1">
                  <c:v>6967</c:v>
                </c:pt>
                <c:pt idx="2">
                  <c:v>7138</c:v>
                </c:pt>
                <c:pt idx="3">
                  <c:v>8131</c:v>
                </c:pt>
                <c:pt idx="4">
                  <c:v>8024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7-4CF2-B0E9-B617C8BF8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49" zoomScaleNormal="100" zoomScaleSheetLayoutView="70" workbookViewId="0">
      <selection activeCell="NC66" sqref="NC66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三重県伊賀市　市営島ヶ原駅駐車場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800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126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44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80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30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136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72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3061.2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1455.7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1113.4000000000001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2649.2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46.3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46.3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51.3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45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41.3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385.5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419.4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509.2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449.1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3.5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3.2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2.9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6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3.8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252.8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269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276.60000000000002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274.8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277.2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137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138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-37.200000000000003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100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96.9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93.7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100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-568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1451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1315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1177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1181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23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22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16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21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17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40.700000000000003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38.200000000000003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34.6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37.6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33.200000000000003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7496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6967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7138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8131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8024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139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12190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1000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78.400000000000006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70.5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59.2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62.4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82.7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7I/VIGT91FM8xVQHcD1OIX/w9Tl/5iZnSznuLJ2e8usBxnkO4gHhEXEmqLO5Nm9XO02gBOU83jPFulDPzomd+w==" saltValue="5k93Ssk1UN/1ZIjAM+a25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161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91</v>
      </c>
      <c r="AM5" s="59" t="s">
        <v>102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100</v>
      </c>
      <c r="AV5" s="59" t="s">
        <v>103</v>
      </c>
      <c r="AW5" s="59" t="s">
        <v>104</v>
      </c>
      <c r="AX5" s="59" t="s">
        <v>105</v>
      </c>
      <c r="AY5" s="59" t="s">
        <v>106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100</v>
      </c>
      <c r="BG5" s="59" t="s">
        <v>107</v>
      </c>
      <c r="BH5" s="59" t="s">
        <v>108</v>
      </c>
      <c r="BI5" s="59" t="s">
        <v>105</v>
      </c>
      <c r="BJ5" s="59" t="s">
        <v>106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100</v>
      </c>
      <c r="BR5" s="59" t="s">
        <v>101</v>
      </c>
      <c r="BS5" s="59" t="s">
        <v>104</v>
      </c>
      <c r="BT5" s="59" t="s">
        <v>109</v>
      </c>
      <c r="BU5" s="59" t="s">
        <v>106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100</v>
      </c>
      <c r="CC5" s="59" t="s">
        <v>107</v>
      </c>
      <c r="CD5" s="59" t="s">
        <v>108</v>
      </c>
      <c r="CE5" s="59" t="s">
        <v>105</v>
      </c>
      <c r="CF5" s="59" t="s">
        <v>106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110</v>
      </c>
      <c r="CP5" s="59" t="s">
        <v>90</v>
      </c>
      <c r="CQ5" s="59" t="s">
        <v>91</v>
      </c>
      <c r="CR5" s="59" t="s">
        <v>105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100</v>
      </c>
      <c r="DA5" s="59" t="s">
        <v>90</v>
      </c>
      <c r="DB5" s="59" t="s">
        <v>104</v>
      </c>
      <c r="DC5" s="59" t="s">
        <v>92</v>
      </c>
      <c r="DD5" s="59" t="s">
        <v>106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107</v>
      </c>
      <c r="DM5" s="59" t="s">
        <v>104</v>
      </c>
      <c r="DN5" s="59" t="s">
        <v>102</v>
      </c>
      <c r="DO5" s="59" t="s">
        <v>106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111</v>
      </c>
      <c r="B6" s="60">
        <f>B8</f>
        <v>2018</v>
      </c>
      <c r="C6" s="60">
        <f t="shared" ref="C6:X6" si="1">C8</f>
        <v>242161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6</v>
      </c>
      <c r="H6" s="60" t="str">
        <f>SUBSTITUTE(H8,"　","")</f>
        <v>三重県伊賀市</v>
      </c>
      <c r="I6" s="60" t="str">
        <f t="shared" si="1"/>
        <v>市営島ヶ原駅駐車場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44</v>
      </c>
      <c r="S6" s="62" t="str">
        <f t="shared" si="1"/>
        <v>駅</v>
      </c>
      <c r="T6" s="62" t="str">
        <f t="shared" si="1"/>
        <v>無</v>
      </c>
      <c r="U6" s="63">
        <f t="shared" si="1"/>
        <v>800</v>
      </c>
      <c r="V6" s="63">
        <f t="shared" si="1"/>
        <v>80</v>
      </c>
      <c r="W6" s="63">
        <f t="shared" si="1"/>
        <v>30</v>
      </c>
      <c r="X6" s="62" t="str">
        <f t="shared" si="1"/>
        <v>導入なし</v>
      </c>
      <c r="Y6" s="64">
        <f>IF(Y8="-",NA(),Y8)</f>
        <v>72</v>
      </c>
      <c r="Z6" s="64">
        <f t="shared" ref="Z6:AH6" si="2">IF(Z8="-",NA(),Z8)</f>
        <v>3061.2</v>
      </c>
      <c r="AA6" s="64">
        <f t="shared" si="2"/>
        <v>1455.7</v>
      </c>
      <c r="AB6" s="64">
        <f t="shared" si="2"/>
        <v>1113.4000000000001</v>
      </c>
      <c r="AC6" s="64">
        <f t="shared" si="2"/>
        <v>2649.2</v>
      </c>
      <c r="AD6" s="64">
        <f t="shared" si="2"/>
        <v>385.5</v>
      </c>
      <c r="AE6" s="64">
        <f t="shared" si="2"/>
        <v>419.4</v>
      </c>
      <c r="AF6" s="64">
        <f t="shared" si="2"/>
        <v>371</v>
      </c>
      <c r="AG6" s="64">
        <f t="shared" si="2"/>
        <v>509.2</v>
      </c>
      <c r="AH6" s="64">
        <f t="shared" si="2"/>
        <v>449.1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3.5</v>
      </c>
      <c r="AP6" s="64">
        <f t="shared" si="3"/>
        <v>3.2</v>
      </c>
      <c r="AQ6" s="64">
        <f t="shared" si="3"/>
        <v>2.9</v>
      </c>
      <c r="AR6" s="64">
        <f t="shared" si="3"/>
        <v>6</v>
      </c>
      <c r="AS6" s="64">
        <f t="shared" si="3"/>
        <v>3.8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23</v>
      </c>
      <c r="BA6" s="65">
        <f t="shared" si="4"/>
        <v>22</v>
      </c>
      <c r="BB6" s="65">
        <f t="shared" si="4"/>
        <v>16</v>
      </c>
      <c r="BC6" s="65">
        <f t="shared" si="4"/>
        <v>21</v>
      </c>
      <c r="BD6" s="65">
        <f t="shared" si="4"/>
        <v>17</v>
      </c>
      <c r="BE6" s="63" t="str">
        <f>IF(BE8="-","",IF(BE8="-","【-】","【"&amp;SUBSTITUTE(TEXT(BE8,"#,##0"),"-","△")&amp;"】"))</f>
        <v>【30】</v>
      </c>
      <c r="BF6" s="64">
        <f>IF(BF8="-",NA(),BF8)</f>
        <v>-37.200000000000003</v>
      </c>
      <c r="BG6" s="64">
        <f t="shared" ref="BG6:BO6" si="5">IF(BG8="-",NA(),BG8)</f>
        <v>100</v>
      </c>
      <c r="BH6" s="64">
        <f t="shared" si="5"/>
        <v>96.9</v>
      </c>
      <c r="BI6" s="64">
        <f t="shared" si="5"/>
        <v>93.7</v>
      </c>
      <c r="BJ6" s="64">
        <f t="shared" si="5"/>
        <v>100</v>
      </c>
      <c r="BK6" s="64">
        <f t="shared" si="5"/>
        <v>40.700000000000003</v>
      </c>
      <c r="BL6" s="64">
        <f t="shared" si="5"/>
        <v>38.200000000000003</v>
      </c>
      <c r="BM6" s="64">
        <f t="shared" si="5"/>
        <v>34.6</v>
      </c>
      <c r="BN6" s="64">
        <f t="shared" si="5"/>
        <v>37.6</v>
      </c>
      <c r="BO6" s="64">
        <f t="shared" si="5"/>
        <v>33.200000000000003</v>
      </c>
      <c r="BP6" s="61" t="str">
        <f>IF(BP8="-","",IF(BP8="-","【-】","【"&amp;SUBSTITUTE(TEXT(BP8,"#,##0.0"),"-","△")&amp;"】"))</f>
        <v>【26.3】</v>
      </c>
      <c r="BQ6" s="65">
        <f>IF(BQ8="-",NA(),BQ8)</f>
        <v>-568</v>
      </c>
      <c r="BR6" s="65">
        <f t="shared" ref="BR6:BZ6" si="6">IF(BR8="-",NA(),BR8)</f>
        <v>1451</v>
      </c>
      <c r="BS6" s="65">
        <f t="shared" si="6"/>
        <v>1315</v>
      </c>
      <c r="BT6" s="65">
        <f t="shared" si="6"/>
        <v>1177</v>
      </c>
      <c r="BU6" s="65">
        <f t="shared" si="6"/>
        <v>1181</v>
      </c>
      <c r="BV6" s="65">
        <f t="shared" si="6"/>
        <v>7496</v>
      </c>
      <c r="BW6" s="65">
        <f t="shared" si="6"/>
        <v>6967</v>
      </c>
      <c r="BX6" s="65">
        <f t="shared" si="6"/>
        <v>7138</v>
      </c>
      <c r="BY6" s="65">
        <f t="shared" si="6"/>
        <v>8131</v>
      </c>
      <c r="BZ6" s="65">
        <f t="shared" si="6"/>
        <v>8024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112</v>
      </c>
      <c r="CM6" s="63">
        <f t="shared" ref="CM6:CN6" si="7">CM8</f>
        <v>12190</v>
      </c>
      <c r="CN6" s="63">
        <f t="shared" si="7"/>
        <v>1000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113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78.400000000000006</v>
      </c>
      <c r="DF6" s="64">
        <f t="shared" si="8"/>
        <v>70.5</v>
      </c>
      <c r="DG6" s="64">
        <f t="shared" si="8"/>
        <v>59.2</v>
      </c>
      <c r="DH6" s="64">
        <f t="shared" si="8"/>
        <v>62.4</v>
      </c>
      <c r="DI6" s="64">
        <f t="shared" si="8"/>
        <v>82.7</v>
      </c>
      <c r="DJ6" s="61" t="str">
        <f>IF(DJ8="-","",IF(DJ8="-","【-】","【"&amp;SUBSTITUTE(TEXT(DJ8,"#,##0.0"),"-","△")&amp;"】"))</f>
        <v>【103.6】</v>
      </c>
      <c r="DK6" s="64">
        <f>IF(DK8="-",NA(),DK8)</f>
        <v>46.3</v>
      </c>
      <c r="DL6" s="64">
        <f t="shared" ref="DL6:DT6" si="9">IF(DL8="-",NA(),DL8)</f>
        <v>46.3</v>
      </c>
      <c r="DM6" s="64">
        <f t="shared" si="9"/>
        <v>51.3</v>
      </c>
      <c r="DN6" s="64">
        <f t="shared" si="9"/>
        <v>45</v>
      </c>
      <c r="DO6" s="64">
        <f t="shared" si="9"/>
        <v>41.3</v>
      </c>
      <c r="DP6" s="64">
        <f t="shared" si="9"/>
        <v>252.8</v>
      </c>
      <c r="DQ6" s="64">
        <f t="shared" si="9"/>
        <v>269</v>
      </c>
      <c r="DR6" s="64">
        <f t="shared" si="9"/>
        <v>276.60000000000002</v>
      </c>
      <c r="DS6" s="64">
        <f t="shared" si="9"/>
        <v>274.8</v>
      </c>
      <c r="DT6" s="64">
        <f t="shared" si="9"/>
        <v>277.2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114</v>
      </c>
      <c r="B7" s="60">
        <f t="shared" ref="B7:X7" si="10">B8</f>
        <v>2018</v>
      </c>
      <c r="C7" s="60">
        <f t="shared" si="10"/>
        <v>242161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6</v>
      </c>
      <c r="H7" s="60" t="str">
        <f t="shared" si="10"/>
        <v>三重県　伊賀市</v>
      </c>
      <c r="I7" s="60" t="str">
        <f t="shared" si="10"/>
        <v>市営島ヶ原駅駐車場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44</v>
      </c>
      <c r="S7" s="62" t="str">
        <f t="shared" si="10"/>
        <v>駅</v>
      </c>
      <c r="T7" s="62" t="str">
        <f t="shared" si="10"/>
        <v>無</v>
      </c>
      <c r="U7" s="63">
        <f t="shared" si="10"/>
        <v>800</v>
      </c>
      <c r="V7" s="63">
        <f t="shared" si="10"/>
        <v>80</v>
      </c>
      <c r="W7" s="63">
        <f t="shared" si="10"/>
        <v>30</v>
      </c>
      <c r="X7" s="62" t="str">
        <f t="shared" si="10"/>
        <v>導入なし</v>
      </c>
      <c r="Y7" s="64">
        <f>Y8</f>
        <v>72</v>
      </c>
      <c r="Z7" s="64">
        <f t="shared" ref="Z7:AH7" si="11">Z8</f>
        <v>3061.2</v>
      </c>
      <c r="AA7" s="64">
        <f t="shared" si="11"/>
        <v>1455.7</v>
      </c>
      <c r="AB7" s="64">
        <f t="shared" si="11"/>
        <v>1113.4000000000001</v>
      </c>
      <c r="AC7" s="64">
        <f t="shared" si="11"/>
        <v>2649.2</v>
      </c>
      <c r="AD7" s="64">
        <f t="shared" si="11"/>
        <v>385.5</v>
      </c>
      <c r="AE7" s="64">
        <f t="shared" si="11"/>
        <v>419.4</v>
      </c>
      <c r="AF7" s="64">
        <f t="shared" si="11"/>
        <v>371</v>
      </c>
      <c r="AG7" s="64">
        <f t="shared" si="11"/>
        <v>509.2</v>
      </c>
      <c r="AH7" s="64">
        <f t="shared" si="11"/>
        <v>449.1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3.5</v>
      </c>
      <c r="AP7" s="64">
        <f t="shared" si="12"/>
        <v>3.2</v>
      </c>
      <c r="AQ7" s="64">
        <f t="shared" si="12"/>
        <v>2.9</v>
      </c>
      <c r="AR7" s="64">
        <f t="shared" si="12"/>
        <v>6</v>
      </c>
      <c r="AS7" s="64">
        <f t="shared" si="12"/>
        <v>3.8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23</v>
      </c>
      <c r="BA7" s="65">
        <f t="shared" si="13"/>
        <v>22</v>
      </c>
      <c r="BB7" s="65">
        <f t="shared" si="13"/>
        <v>16</v>
      </c>
      <c r="BC7" s="65">
        <f t="shared" si="13"/>
        <v>21</v>
      </c>
      <c r="BD7" s="65">
        <f t="shared" si="13"/>
        <v>17</v>
      </c>
      <c r="BE7" s="63"/>
      <c r="BF7" s="64">
        <f>BF8</f>
        <v>-37.200000000000003</v>
      </c>
      <c r="BG7" s="64">
        <f t="shared" ref="BG7:BO7" si="14">BG8</f>
        <v>100</v>
      </c>
      <c r="BH7" s="64">
        <f t="shared" si="14"/>
        <v>96.9</v>
      </c>
      <c r="BI7" s="64">
        <f t="shared" si="14"/>
        <v>93.7</v>
      </c>
      <c r="BJ7" s="64">
        <f t="shared" si="14"/>
        <v>100</v>
      </c>
      <c r="BK7" s="64">
        <f t="shared" si="14"/>
        <v>40.700000000000003</v>
      </c>
      <c r="BL7" s="64">
        <f t="shared" si="14"/>
        <v>38.200000000000003</v>
      </c>
      <c r="BM7" s="64">
        <f t="shared" si="14"/>
        <v>34.6</v>
      </c>
      <c r="BN7" s="64">
        <f t="shared" si="14"/>
        <v>37.6</v>
      </c>
      <c r="BO7" s="64">
        <f t="shared" si="14"/>
        <v>33.200000000000003</v>
      </c>
      <c r="BP7" s="61"/>
      <c r="BQ7" s="65">
        <f>BQ8</f>
        <v>-568</v>
      </c>
      <c r="BR7" s="65">
        <f t="shared" ref="BR7:BZ7" si="15">BR8</f>
        <v>1451</v>
      </c>
      <c r="BS7" s="65">
        <f t="shared" si="15"/>
        <v>1315</v>
      </c>
      <c r="BT7" s="65">
        <f t="shared" si="15"/>
        <v>1177</v>
      </c>
      <c r="BU7" s="65">
        <f t="shared" si="15"/>
        <v>1181</v>
      </c>
      <c r="BV7" s="65">
        <f t="shared" si="15"/>
        <v>7496</v>
      </c>
      <c r="BW7" s="65">
        <f t="shared" si="15"/>
        <v>6967</v>
      </c>
      <c r="BX7" s="65">
        <f t="shared" si="15"/>
        <v>7138</v>
      </c>
      <c r="BY7" s="65">
        <f t="shared" si="15"/>
        <v>8131</v>
      </c>
      <c r="BZ7" s="65">
        <f t="shared" si="15"/>
        <v>8024</v>
      </c>
      <c r="CA7" s="63"/>
      <c r="CB7" s="64" t="s">
        <v>115</v>
      </c>
      <c r="CC7" s="64" t="s">
        <v>115</v>
      </c>
      <c r="CD7" s="64" t="s">
        <v>115</v>
      </c>
      <c r="CE7" s="64" t="s">
        <v>115</v>
      </c>
      <c r="CF7" s="64" t="s">
        <v>115</v>
      </c>
      <c r="CG7" s="64" t="s">
        <v>115</v>
      </c>
      <c r="CH7" s="64" t="s">
        <v>115</v>
      </c>
      <c r="CI7" s="64" t="s">
        <v>115</v>
      </c>
      <c r="CJ7" s="64" t="s">
        <v>115</v>
      </c>
      <c r="CK7" s="64" t="s">
        <v>116</v>
      </c>
      <c r="CL7" s="61"/>
      <c r="CM7" s="63">
        <f>CM8</f>
        <v>12190</v>
      </c>
      <c r="CN7" s="63">
        <f>CN8</f>
        <v>1000</v>
      </c>
      <c r="CO7" s="64" t="s">
        <v>115</v>
      </c>
      <c r="CP7" s="64" t="s">
        <v>115</v>
      </c>
      <c r="CQ7" s="64" t="s">
        <v>115</v>
      </c>
      <c r="CR7" s="64" t="s">
        <v>115</v>
      </c>
      <c r="CS7" s="64" t="s">
        <v>115</v>
      </c>
      <c r="CT7" s="64" t="s">
        <v>115</v>
      </c>
      <c r="CU7" s="64" t="s">
        <v>115</v>
      </c>
      <c r="CV7" s="64" t="s">
        <v>115</v>
      </c>
      <c r="CW7" s="64" t="s">
        <v>115</v>
      </c>
      <c r="CX7" s="64" t="s">
        <v>117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78.400000000000006</v>
      </c>
      <c r="DF7" s="64">
        <f t="shared" si="16"/>
        <v>70.5</v>
      </c>
      <c r="DG7" s="64">
        <f t="shared" si="16"/>
        <v>59.2</v>
      </c>
      <c r="DH7" s="64">
        <f t="shared" si="16"/>
        <v>62.4</v>
      </c>
      <c r="DI7" s="64">
        <f t="shared" si="16"/>
        <v>82.7</v>
      </c>
      <c r="DJ7" s="61"/>
      <c r="DK7" s="64">
        <f>DK8</f>
        <v>46.3</v>
      </c>
      <c r="DL7" s="64">
        <f t="shared" ref="DL7:DT7" si="17">DL8</f>
        <v>46.3</v>
      </c>
      <c r="DM7" s="64">
        <f t="shared" si="17"/>
        <v>51.3</v>
      </c>
      <c r="DN7" s="64">
        <f t="shared" si="17"/>
        <v>45</v>
      </c>
      <c r="DO7" s="64">
        <f t="shared" si="17"/>
        <v>41.3</v>
      </c>
      <c r="DP7" s="64">
        <f t="shared" si="17"/>
        <v>252.8</v>
      </c>
      <c r="DQ7" s="64">
        <f t="shared" si="17"/>
        <v>269</v>
      </c>
      <c r="DR7" s="64">
        <f t="shared" si="17"/>
        <v>276.60000000000002</v>
      </c>
      <c r="DS7" s="64">
        <f t="shared" si="17"/>
        <v>274.8</v>
      </c>
      <c r="DT7" s="64">
        <f t="shared" si="17"/>
        <v>277.2</v>
      </c>
      <c r="DU7" s="61"/>
    </row>
    <row r="8" spans="1:125" s="66" customFormat="1" x14ac:dyDescent="0.15">
      <c r="A8" s="49"/>
      <c r="B8" s="67">
        <v>2018</v>
      </c>
      <c r="C8" s="67">
        <v>242161</v>
      </c>
      <c r="D8" s="67">
        <v>47</v>
      </c>
      <c r="E8" s="67">
        <v>14</v>
      </c>
      <c r="F8" s="67">
        <v>0</v>
      </c>
      <c r="G8" s="67">
        <v>6</v>
      </c>
      <c r="H8" s="67" t="s">
        <v>118</v>
      </c>
      <c r="I8" s="67" t="s">
        <v>119</v>
      </c>
      <c r="J8" s="67" t="s">
        <v>120</v>
      </c>
      <c r="K8" s="67" t="s">
        <v>121</v>
      </c>
      <c r="L8" s="67" t="s">
        <v>122</v>
      </c>
      <c r="M8" s="67" t="s">
        <v>123</v>
      </c>
      <c r="N8" s="67" t="s">
        <v>124</v>
      </c>
      <c r="O8" s="68" t="s">
        <v>125</v>
      </c>
      <c r="P8" s="69" t="s">
        <v>126</v>
      </c>
      <c r="Q8" s="69" t="s">
        <v>127</v>
      </c>
      <c r="R8" s="70">
        <v>44</v>
      </c>
      <c r="S8" s="69" t="s">
        <v>128</v>
      </c>
      <c r="T8" s="69" t="s">
        <v>129</v>
      </c>
      <c r="U8" s="70">
        <v>800</v>
      </c>
      <c r="V8" s="70">
        <v>80</v>
      </c>
      <c r="W8" s="70">
        <v>30</v>
      </c>
      <c r="X8" s="69" t="s">
        <v>130</v>
      </c>
      <c r="Y8" s="71">
        <v>72</v>
      </c>
      <c r="Z8" s="71">
        <v>3061.2</v>
      </c>
      <c r="AA8" s="71">
        <v>1455.7</v>
      </c>
      <c r="AB8" s="71">
        <v>1113.4000000000001</v>
      </c>
      <c r="AC8" s="71">
        <v>2649.2</v>
      </c>
      <c r="AD8" s="71">
        <v>385.5</v>
      </c>
      <c r="AE8" s="71">
        <v>419.4</v>
      </c>
      <c r="AF8" s="71">
        <v>371</v>
      </c>
      <c r="AG8" s="71">
        <v>509.2</v>
      </c>
      <c r="AH8" s="71">
        <v>449.1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3.5</v>
      </c>
      <c r="AP8" s="71">
        <v>3.2</v>
      </c>
      <c r="AQ8" s="71">
        <v>2.9</v>
      </c>
      <c r="AR8" s="71">
        <v>6</v>
      </c>
      <c r="AS8" s="71">
        <v>3.8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23</v>
      </c>
      <c r="BA8" s="72">
        <v>22</v>
      </c>
      <c r="BB8" s="72">
        <v>16</v>
      </c>
      <c r="BC8" s="72">
        <v>21</v>
      </c>
      <c r="BD8" s="72">
        <v>17</v>
      </c>
      <c r="BE8" s="72">
        <v>30</v>
      </c>
      <c r="BF8" s="71">
        <v>-37.200000000000003</v>
      </c>
      <c r="BG8" s="71">
        <v>100</v>
      </c>
      <c r="BH8" s="71">
        <v>96.9</v>
      </c>
      <c r="BI8" s="71">
        <v>93.7</v>
      </c>
      <c r="BJ8" s="71">
        <v>100</v>
      </c>
      <c r="BK8" s="71">
        <v>40.700000000000003</v>
      </c>
      <c r="BL8" s="71">
        <v>38.200000000000003</v>
      </c>
      <c r="BM8" s="71">
        <v>34.6</v>
      </c>
      <c r="BN8" s="71">
        <v>37.6</v>
      </c>
      <c r="BO8" s="71">
        <v>33.200000000000003</v>
      </c>
      <c r="BP8" s="68">
        <v>26.3</v>
      </c>
      <c r="BQ8" s="72">
        <v>-568</v>
      </c>
      <c r="BR8" s="72">
        <v>1451</v>
      </c>
      <c r="BS8" s="72">
        <v>1315</v>
      </c>
      <c r="BT8" s="73">
        <v>1177</v>
      </c>
      <c r="BU8" s="73">
        <v>1181</v>
      </c>
      <c r="BV8" s="72">
        <v>7496</v>
      </c>
      <c r="BW8" s="72">
        <v>6967</v>
      </c>
      <c r="BX8" s="72">
        <v>7138</v>
      </c>
      <c r="BY8" s="72">
        <v>8131</v>
      </c>
      <c r="BZ8" s="72">
        <v>8024</v>
      </c>
      <c r="CA8" s="70">
        <v>16102</v>
      </c>
      <c r="CB8" s="71" t="s">
        <v>122</v>
      </c>
      <c r="CC8" s="71" t="s">
        <v>122</v>
      </c>
      <c r="CD8" s="71" t="s">
        <v>122</v>
      </c>
      <c r="CE8" s="71" t="s">
        <v>122</v>
      </c>
      <c r="CF8" s="71" t="s">
        <v>122</v>
      </c>
      <c r="CG8" s="71" t="s">
        <v>122</v>
      </c>
      <c r="CH8" s="71" t="s">
        <v>122</v>
      </c>
      <c r="CI8" s="71" t="s">
        <v>122</v>
      </c>
      <c r="CJ8" s="71" t="s">
        <v>122</v>
      </c>
      <c r="CK8" s="71" t="s">
        <v>122</v>
      </c>
      <c r="CL8" s="68" t="s">
        <v>122</v>
      </c>
      <c r="CM8" s="70">
        <v>12190</v>
      </c>
      <c r="CN8" s="70">
        <v>1000</v>
      </c>
      <c r="CO8" s="71" t="s">
        <v>122</v>
      </c>
      <c r="CP8" s="71" t="s">
        <v>122</v>
      </c>
      <c r="CQ8" s="71" t="s">
        <v>122</v>
      </c>
      <c r="CR8" s="71" t="s">
        <v>122</v>
      </c>
      <c r="CS8" s="71" t="s">
        <v>122</v>
      </c>
      <c r="CT8" s="71" t="s">
        <v>122</v>
      </c>
      <c r="CU8" s="71" t="s">
        <v>122</v>
      </c>
      <c r="CV8" s="71" t="s">
        <v>122</v>
      </c>
      <c r="CW8" s="71" t="s">
        <v>122</v>
      </c>
      <c r="CX8" s="71" t="s">
        <v>122</v>
      </c>
      <c r="CY8" s="68" t="s">
        <v>122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78.400000000000006</v>
      </c>
      <c r="DF8" s="71">
        <v>70.5</v>
      </c>
      <c r="DG8" s="71">
        <v>59.2</v>
      </c>
      <c r="DH8" s="71">
        <v>62.4</v>
      </c>
      <c r="DI8" s="71">
        <v>82.7</v>
      </c>
      <c r="DJ8" s="68">
        <v>103.6</v>
      </c>
      <c r="DK8" s="71">
        <v>46.3</v>
      </c>
      <c r="DL8" s="71">
        <v>46.3</v>
      </c>
      <c r="DM8" s="71">
        <v>51.3</v>
      </c>
      <c r="DN8" s="71">
        <v>45</v>
      </c>
      <c r="DO8" s="71">
        <v>41.3</v>
      </c>
      <c r="DP8" s="71">
        <v>252.8</v>
      </c>
      <c r="DQ8" s="71">
        <v>269</v>
      </c>
      <c r="DR8" s="71">
        <v>276.60000000000002</v>
      </c>
      <c r="DS8" s="71">
        <v>274.8</v>
      </c>
      <c r="DT8" s="71">
        <v>277.2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131</v>
      </c>
      <c r="C10" s="78" t="s">
        <v>132</v>
      </c>
      <c r="D10" s="78" t="s">
        <v>133</v>
      </c>
      <c r="E10" s="78" t="s">
        <v>134</v>
      </c>
      <c r="F10" s="78" t="s">
        <v>135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2020-02-03T00:48:43Z</cp:lastPrinted>
  <dcterms:created xsi:type="dcterms:W3CDTF">2019-12-05T07:24:37Z</dcterms:created>
  <dcterms:modified xsi:type="dcterms:W3CDTF">2020-02-03T00:48:45Z</dcterms:modified>
  <cp:category/>
</cp:coreProperties>
</file>