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01\Desktop\"/>
    </mc:Choice>
  </mc:AlternateContent>
  <workbookProtection workbookAlgorithmName="SHA-512" workbookHashValue="cvr+zUXPcPP+gdco+KrgYAgZFJoXG0I64dL2T/nG127tajPvX8/xIWkPU+YwnHTaBWYBNL4iq0tuUwe18/NwCg==" workbookSaltValue="zAiquleYvksz0bIbTTPnE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<sst xmlns="http://schemas.openxmlformats.org/spreadsheetml/2006/main" count="228" uniqueCount="113">
  <si>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</si>
  <si>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</si>
  <si>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</si>
  <si>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</si>
  <si>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</si>
  <si>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</si>
  <si>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</si>
  <si>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</si>
  <si>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</si>
  <si>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</si>
  <si>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</si>
  <si>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</si>
  <si>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</si>
  <si>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</si>
  <si>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</si>
  <si>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</si>
  <si>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</si>
  <si>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</si>
  <si>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</si>
  <si>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</si>
  <si>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</si>
  <si>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</si>
  <si>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</si>
  <si>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</si>
  <si>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</si>
  <si>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</si>
  <si>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</si>
  <si>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</si>
  <si>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</si>
  <si>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</si>
  <si>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</si>
  <si>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</si>
  <si>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</si>
  <si>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</si>
  <si>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</si>
  <si>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</si>
  <si>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</si>
  <si>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</si>
  <si>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</si>
  <si>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</si>
  <si>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</si>
  <si>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</si>
  <si>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</si>
  <si>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</si>
  <si>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</si>
  <si>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</si>
  <si>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</si>
  <si>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</si>
  <si>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</si>
  <si>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</si>
  <si>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</si>
  <si>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</si>
  <si>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</si>
  <si>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</si>
  <si>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</si>
  <si>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</si>
  <si>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</si>
  <si>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</si>
  <si>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</si>
  <si>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</si>
  <si>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</si>
  <si>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</si>
  <si>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</si>
  <si>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</si>
  <si>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</si>
  <si>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</si>
  <si>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</si>
  <si>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</si>
  <si>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</si>
  <si>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</si>
  <si>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</si>
  <si>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</si>
  <si>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</si>
  <si>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</si>
  <si>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</si>
  <si>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</si>
  <si>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</si>
  <si>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</si>
  <si>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</si>
  <si>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</si>
  <si>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</si>
  <si>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</si>
  <si>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</si>
  <si>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</si>
  <si>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</si>
  <si>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</si>
  <si>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</si>
  <si>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</si>
  <si>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</si>
  <si>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</si>
  <si>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</si>
  <si>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</si>
  <si>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</si>
  <si>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</si>
  <si>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</si>
  <si>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</si>
  <si>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</si>
  <si>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</si>
  <si>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</si>
  <si>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</si>
  <si>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</si>
  <si>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</si>
  <si>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</si>
  <si>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</si>
  <si>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</si>
  <si>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</si>
  <si>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</si>
  <si>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</si>
  <si>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</si>
  <si>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</si>
  <si>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</si>
  <si>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本市については、平成26年度に建設事業が完了したことから、今後は施設の更新と維持管理をバランスよく進めていく必要があります。
　また、接続率や収納率の向上に努め、管理コストの縮減を図りながら効率的な事業運営に努めることで、経営基盤の強化と財政マネジメントの向上を図ります。</t>
    <phoneticPr fontId="4"/>
  </si>
  <si>
    <t>　①収益的収支比率は、総収益で総費用に地方債償還金を加えた費用をどの程度賄えているかを表す指標です。平成30年度の当該指標は68.13％で前年度と比較して1.2ポイント下がり、依然として一般会計からの繰入金に頼った経営です。
　⑤経費回収率は、使用料で回収すべき処理費用を使用料でどの程度賄えているかを示す指標です。平成30年度の指標は49.03％で、使用料収入が十分確保されていない状況で、適正な使用料収入の確保や汚水処理費用の削減などの改善が必要です。
　⑥汚水処理原価は、有収水量1㎥あたりの汚水処理に要した費用で、汚水処理に係るコストを表したものです。本市の場合、類似団体と比較するとやや高く、効率的な汚水処理が実施されているか分析し、経営効率を高めることが求められます。
　⑦施設利用率は、施設の利用状況や適正規模を判断する指標で、一般的に高い数値であることが望まれます。本市の場合、平成30年度は類似団体よりやや高いですが、各施設の現状分析や将来予測により適切な施設規模を把握していく必要があります。
　⑧水洗化率は、現在処理区域内人口のうち水洗便所を設置して汚水処理している人口の割合を表した指標です。本市の場合、平成30年度は類似団体平均を上回っています。公共用水域の水質保全は勿論のこと、経営の根幹を成す使用料収入へも影響することから、今後も普及促進に努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</si>
</sst>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A2-4E6B-A20B-28CC693A66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8A2-4E6B-A20B-28CC693A66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70.69</c:v>
                </c:pt>
                <c:pt idx="1">
                  <c:v>61.69</c:v>
                </c:pt>
                <c:pt idx="2">
                  <c:v>60.5</c:v>
                </c:pt>
                <c:pt idx="3">
                  <c:v>60.5</c:v>
                </c:pt>
                <c:pt idx="4">
                  <c:v>60.5</c:v>
                </c:pt>
              </c:numCache>
            </c:numRef>
          </c:val>
          <c:extLst>
            <c:ext xmlns:c16="http://schemas.microsoft.com/office/drawing/2014/chart" uri="{C3380CC4-5D6E-409C-BE32-E72D297353CC}">
              <c16:uniqueId val="{00000000-148E-4675-9992-E9BD760271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48E-4675-9992-E9BD760271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83.37</c:v>
                </c:pt>
                <c:pt idx="1">
                  <c:v>82.32</c:v>
                </c:pt>
                <c:pt idx="2">
                  <c:v>84.65</c:v>
                </c:pt>
                <c:pt idx="3">
                  <c:v>89.03</c:v>
                </c:pt>
                <c:pt idx="4">
                  <c:v>90.77</c:v>
                </c:pt>
              </c:numCache>
            </c:numRef>
          </c:val>
          <c:extLst>
            <c:ext xmlns:c16="http://schemas.microsoft.com/office/drawing/2014/chart" uri="{C3380CC4-5D6E-409C-BE32-E72D297353CC}">
              <c16:uniqueId val="{00000000-7167-4CE8-B18F-E8934A0F94F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167-4CE8-B18F-E8934A0F94F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68.180000000000007</c:v>
                </c:pt>
                <c:pt idx="1">
                  <c:v>72.2</c:v>
                </c:pt>
                <c:pt idx="2">
                  <c:v>71.180000000000007</c:v>
                </c:pt>
                <c:pt idx="3">
                  <c:v>69.33</c:v>
                </c:pt>
                <c:pt idx="4">
                  <c:v>68.13</c:v>
                </c:pt>
              </c:numCache>
            </c:numRef>
          </c:val>
          <c:extLst>
            <c:ext xmlns:c16="http://schemas.microsoft.com/office/drawing/2014/chart" uri="{C3380CC4-5D6E-409C-BE32-E72D297353CC}">
              <c16:uniqueId val="{00000000-1287-4908-918B-422E685969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87-4908-918B-422E685969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06-47B1-B059-97D9041381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06-47B1-B059-97D9041381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CB-4C64-8785-8B62A7FA71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B-4C64-8785-8B62A7FA71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97-42BA-A418-85D44ECD6A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97-42BA-A418-85D44ECD6A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C-4D71-836F-268CA852CA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C-4D71-836F-268CA852CA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227.03</c:v>
                </c:pt>
                <c:pt idx="1">
                  <c:v>11.63</c:v>
                </c:pt>
                <c:pt idx="2">
                  <c:v>10.43</c:v>
                </c:pt>
                <c:pt idx="3">
                  <c:v>9.6199999999999992</c:v>
                </c:pt>
                <c:pt idx="4">
                  <c:v>9.0500000000000007</c:v>
                </c:pt>
              </c:numCache>
            </c:numRef>
          </c:val>
          <c:extLst>
            <c:ext xmlns:c16="http://schemas.microsoft.com/office/drawing/2014/chart" uri="{C3380CC4-5D6E-409C-BE32-E72D297353CC}">
              <c16:uniqueId val="{00000000-C60F-4976-96B8-C9278A2B0F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60F-4976-96B8-C9278A2B0F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50.93</c:v>
                </c:pt>
                <c:pt idx="1">
                  <c:v>49.32</c:v>
                </c:pt>
                <c:pt idx="2">
                  <c:v>46.59</c:v>
                </c:pt>
                <c:pt idx="3">
                  <c:v>49.9</c:v>
                </c:pt>
                <c:pt idx="4">
                  <c:v>49.03</c:v>
                </c:pt>
              </c:numCache>
            </c:numRef>
          </c:val>
          <c:extLst>
            <c:ext xmlns:c16="http://schemas.microsoft.com/office/drawing/2014/chart" uri="{C3380CC4-5D6E-409C-BE32-E72D297353CC}">
              <c16:uniqueId val="{00000000-79D2-4515-AF29-95BF743F29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9D2-4515-AF29-95BF743F29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280.88</c:v>
                </c:pt>
                <c:pt idx="1">
                  <c:v>297.47000000000003</c:v>
                </c:pt>
                <c:pt idx="2">
                  <c:v>342.57</c:v>
                </c:pt>
                <c:pt idx="3">
                  <c:v>362.89</c:v>
                </c:pt>
                <c:pt idx="4">
                  <c:v>298.26</c:v>
                </c:pt>
              </c:numCache>
            </c:numRef>
          </c:val>
          <c:extLst>
            <c:ext xmlns:c16="http://schemas.microsoft.com/office/drawing/2014/chart" uri="{C3380CC4-5D6E-409C-BE32-E72D297353CC}">
              <c16:uniqueId val="{00000000-722D-4DC0-ABF8-1440F526B2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22D-4DC0-ABF8-1440F526B2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2" zoomScale="67" zoomScaleNormal="67"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三重県　亀山市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49657</v>
      </c>
      <c r="AM8" s="68"/>
      <c r="AN8" s="68"/>
      <c r="AO8" s="68"/>
      <c r="AP8" s="68"/>
      <c r="AQ8" s="68"/>
      <c r="AR8" s="68"/>
      <c r="AS8" s="68"/>
      <c r="AT8" s="67">
        <f>データ!T6</f>
        <v>191.04</v>
      </c>
      <c r="AU8" s="67"/>
      <c r="AV8" s="67"/>
      <c r="AW8" s="67"/>
      <c r="AX8" s="67"/>
      <c r="AY8" s="67"/>
      <c r="AZ8" s="67"/>
      <c r="BA8" s="67"/>
      <c r="BB8" s="67">
        <f>データ!U6</f>
        <v>259.93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16.88</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8371</v>
      </c>
      <c r="AM10" s="68"/>
      <c r="AN10" s="68"/>
      <c r="AO10" s="68"/>
      <c r="AP10" s="68"/>
      <c r="AQ10" s="68"/>
      <c r="AR10" s="68"/>
      <c r="AS10" s="68"/>
      <c r="AT10" s="67">
        <f>データ!W6</f>
        <v>3.74</v>
      </c>
      <c r="AU10" s="67"/>
      <c r="AV10" s="67"/>
      <c r="AW10" s="67"/>
      <c r="AX10" s="67"/>
      <c r="AY10" s="67"/>
      <c r="AZ10" s="67"/>
      <c r="BA10" s="67"/>
      <c r="BB10" s="67">
        <f>データ!X6</f>
        <v>2238.2399999999998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yxgFhoTtpRtxAN9JOrWAYcx6ZhGQ/kVG0O4+3eQ57pSeZbsnb1PB4gZs7PQIY8tHQxrPgzbJGBbFkuUbUZhkog==" saltValue="KD1G74ZqKJTAC4RjqBng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242101</v>
      </c>
      <c r="D6" s="33">
        <f t="shared" si="3"/>
        <v>47</v>
      </c>
      <c r="E6" s="33">
        <f t="shared" si="3"/>
        <v>17</v>
      </c>
      <c r="F6" s="33">
        <f t="shared" si="3"/>
        <v>5</v>
      </c>
      <c r="G6" s="33">
        <f t="shared" si="3"/>
        <v>0</v>
      </c>
      <c r="H6" s="33" t="str">
        <f t="shared" si="3"/>
        <v>三重県　亀山市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16.88</v>
      </c>
      <c r="Q6" s="34">
        <f t="shared" si="3"/>
        <v>100</v>
      </c>
      <c r="R6" s="34">
        <f t="shared" si="3"/>
        <v>3780</v>
      </c>
      <c r="S6" s="34">
        <f t="shared" si="3"/>
        <v>49657</v>
      </c>
      <c r="T6" s="34">
        <f t="shared" si="3"/>
        <v>191.04</v>
      </c>
      <c r="U6" s="34">
        <f t="shared" si="3"/>
        <v>259.93</v>
      </c>
      <c r="V6" s="34">
        <f t="shared" si="3"/>
        <v>8371</v>
      </c>
      <c r="W6" s="34">
        <f t="shared" si="3"/>
        <v>3.74</v>
      </c>
      <c r="X6" s="34">
        <f t="shared" si="3"/>
        <v>2238.2399999999998</v>
      </c>
      <c r="Y6" s="35">
        <f>IF(Y7="",NA(),Y7)</f>
        <v>68.180000000000007</v>
      </c>
      <c r="Z6" s="35">
        <f t="shared" ref="Z6:AH6" si="4">IF(Z7="",NA(),Z7)</f>
        <v>72.2</v>
      </c>
      <c r="AA6" s="35">
        <f t="shared" si="4"/>
        <v>71.180000000000007</v>
      </c>
      <c r="AB6" s="35">
        <f t="shared" si="4"/>
        <v>69.33</v>
      </c>
      <c r="AC6" s="35">
        <f t="shared" si="4"/>
        <v>68.13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227.03</v>
      </c>
      <c r="BG6" s="35">
        <f t="shared" ref="BG6:BO6" si="7">IF(BG7="",NA(),BG7)</f>
        <v>11.63</v>
      </c>
      <c r="BH6" s="35">
        <f t="shared" si="7"/>
        <v>10.43</v>
      </c>
      <c r="BI6" s="35">
        <f t="shared" si="7"/>
        <v>9.6199999999999992</v>
      </c>
      <c r="BJ6" s="35">
        <f t="shared" si="7"/>
        <v>9.0500000000000007</v>
      </c>
      <c r="BK6" s="35">
        <f t="shared" si="7"/>
        <v>1044.8</v>
      </c>
      <c r="BL6" s="35">
        <f t="shared" si="7"/>
        <v>1081.8</v>
      </c>
      <c r="BM6" s="35">
        <f t="shared" si="7"/>
        <v>974.93</v>
      </c>
      <c r="BN6" s="35">
        <f t="shared" si="7"/>
        <v>855.8</v>
      </c>
      <c r="BO6" s="35">
        <f t="shared" si="7"/>
        <v>789.46</v>
      </c>
      <c r="BP6" s="34" t="str">
        <f>IF(BP7="","",IF(BP7="-","【-】","【"&amp;SUBSTITUTE(TEXT(BP7,"#,##0.00"),"-","△")&amp;"】"))</f>
        <v>【747.76】</v>
      </c>
      <c r="BQ6" s="35">
        <f>IF(BQ7="",NA(),BQ7)</f>
        <v>50.93</v>
      </c>
      <c r="BR6" s="35">
        <f t="shared" ref="BR6:BZ6" si="8">IF(BR7="",NA(),BR7)</f>
        <v>49.32</v>
      </c>
      <c r="BS6" s="35">
        <f t="shared" si="8"/>
        <v>46.59</v>
      </c>
      <c r="BT6" s="35">
        <f t="shared" si="8"/>
        <v>49.9</v>
      </c>
      <c r="BU6" s="35">
        <f t="shared" si="8"/>
        <v>49.03</v>
      </c>
      <c r="BV6" s="35">
        <f t="shared" si="8"/>
        <v>50.82</v>
      </c>
      <c r="BW6" s="35">
        <f t="shared" si="8"/>
        <v>52.19</v>
      </c>
      <c r="BX6" s="35">
        <f t="shared" si="8"/>
        <v>55.32</v>
      </c>
      <c r="BY6" s="35">
        <f t="shared" si="8"/>
        <v>59.8</v>
      </c>
      <c r="BZ6" s="35">
        <f t="shared" si="8"/>
        <v>57.77</v>
      </c>
      <c r="CA6" s="34" t="str">
        <f>IF(CA7="","",IF(CA7="-","【-】","【"&amp;SUBSTITUTE(TEXT(CA7,"#,##0.00"),"-","△")&amp;"】"))</f>
        <v>【59.51】</v>
      </c>
      <c r="CB6" s="35">
        <f>IF(CB7="",NA(),CB7)</f>
        <v>280.88</v>
      </c>
      <c r="CC6" s="35">
        <f t="shared" ref="CC6:CK6" si="9">IF(CC7="",NA(),CC7)</f>
        <v>297.47000000000003</v>
      </c>
      <c r="CD6" s="35">
        <f t="shared" si="9"/>
        <v>342.57</v>
      </c>
      <c r="CE6" s="35">
        <f t="shared" si="9"/>
        <v>362.89</v>
      </c>
      <c r="CF6" s="35">
        <f t="shared" si="9"/>
        <v>298.26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70.69</v>
      </c>
      <c r="CN6" s="35">
        <f t="shared" ref="CN6:CV6" si="10">IF(CN7="",NA(),CN7)</f>
        <v>61.69</v>
      </c>
      <c r="CO6" s="35">
        <f t="shared" si="10"/>
        <v>60.5</v>
      </c>
      <c r="CP6" s="35">
        <f t="shared" si="10"/>
        <v>60.5</v>
      </c>
      <c r="CQ6" s="35">
        <f t="shared" si="10"/>
        <v>60.5</v>
      </c>
      <c r="CR6" s="35">
        <f t="shared" si="10"/>
        <v>53.24</v>
      </c>
      <c r="CS6" s="35">
        <f t="shared" si="10"/>
        <v>52.31</v>
      </c>
      <c r="CT6" s="35">
        <f t="shared" si="10"/>
        <v>60.65</v>
      </c>
      <c r="CU6" s="35">
        <f t="shared" si="10"/>
        <v>51.75</v>
      </c>
      <c r="CV6" s="35">
        <f t="shared" si="10"/>
        <v>50.68</v>
      </c>
      <c r="CW6" s="34" t="str">
        <f>IF(CW7="","",IF(CW7="-","【-】","【"&amp;SUBSTITUTE(TEXT(CW7,"#,##0.00"),"-","△")&amp;"】"))</f>
        <v>【52.23】</v>
      </c>
      <c r="CX6" s="35">
        <f>IF(CX7="",NA(),CX7)</f>
        <v>83.37</v>
      </c>
      <c r="CY6" s="35">
        <f t="shared" ref="CY6:DG6" si="11">IF(CY7="",NA(),CY7)</f>
        <v>82.32</v>
      </c>
      <c r="CZ6" s="35">
        <f t="shared" si="11"/>
        <v>84.65</v>
      </c>
      <c r="DA6" s="35">
        <f t="shared" si="11"/>
        <v>89.03</v>
      </c>
      <c r="DB6" s="35">
        <f t="shared" si="11"/>
        <v>90.77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242101</v>
      </c>
      <c r="D7" s="37">
        <v>47</v>
      </c>
      <c r="E7" s="37">
        <v>17</v>
      </c>
      <c r="F7" s="37">
        <v>5</v>
      </c>
      <c r="G7" s="37">
        <v>0</v>
      </c>
      <c r="H7" s="37" t="s">
        <v>97</v>
      </c>
      <c r="I7" s="37" t="s">
        <v>98</v>
      </c>
      <c r="J7" s="37" t="s">
        <v>99</v>
      </c>
      <c r="K7" s="37" t="s">
        <v>100</v>
      </c>
      <c r="L7" s="37" t="s">
        <v>101</v>
      </c>
      <c r="M7" s="37" t="s">
        <v>102</v>
      </c>
      <c r="N7" s="38" t="s">
        <v>103</v>
      </c>
      <c r="O7" s="38" t="s">
        <v>104</v>
      </c>
      <c r="P7" s="38">
        <v>16.88</v>
      </c>
      <c r="Q7" s="38">
        <v>100</v>
      </c>
      <c r="R7" s="38">
        <v>3780</v>
      </c>
      <c r="S7" s="38">
        <v>49657</v>
      </c>
      <c r="T7" s="38">
        <v>191.04</v>
      </c>
      <c r="U7" s="38">
        <v>259.93</v>
      </c>
      <c r="V7" s="38">
        <v>8371</v>
      </c>
      <c r="W7" s="38">
        <v>3.74</v>
      </c>
      <c r="X7" s="38">
        <v>2238.2399999999998</v>
      </c>
      <c r="Y7" s="38">
        <v>68.180000000000007</v>
      </c>
      <c r="Z7" s="38">
        <v>72.2</v>
      </c>
      <c r="AA7" s="38">
        <v>71.180000000000007</v>
      </c>
      <c r="AB7" s="38">
        <v>69.33</v>
      </c>
      <c r="AC7" s="38">
        <v>68.13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227.03</v>
      </c>
      <c r="BG7" s="38">
        <v>11.63</v>
      </c>
      <c r="BH7" s="38">
        <v>10.43</v>
      </c>
      <c r="BI7" s="38">
        <v>9.6199999999999992</v>
      </c>
      <c r="BJ7" s="38">
        <v>9.0500000000000007</v>
      </c>
      <c r="BK7" s="38">
        <v>1044.8</v>
      </c>
      <c r="BL7" s="38">
        <v>1081.8</v>
      </c>
      <c r="BM7" s="38">
        <v>974.93</v>
      </c>
      <c r="BN7" s="38">
        <v>855.8</v>
      </c>
      <c r="BO7" s="38">
        <v>789.46</v>
      </c>
      <c r="BP7" s="38">
        <v>747.76</v>
      </c>
      <c r="BQ7" s="38">
        <v>50.93</v>
      </c>
      <c r="BR7" s="38">
        <v>49.32</v>
      </c>
      <c r="BS7" s="38">
        <v>46.59</v>
      </c>
      <c r="BT7" s="38">
        <v>49.9</v>
      </c>
      <c r="BU7" s="38">
        <v>49.03</v>
      </c>
      <c r="BV7" s="38">
        <v>50.82</v>
      </c>
      <c r="BW7" s="38">
        <v>52.19</v>
      </c>
      <c r="BX7" s="38">
        <v>55.32</v>
      </c>
      <c r="BY7" s="38">
        <v>59.8</v>
      </c>
      <c r="BZ7" s="38">
        <v>57.77</v>
      </c>
      <c r="CA7" s="38">
        <v>59.51</v>
      </c>
      <c r="CB7" s="38">
        <v>280.88</v>
      </c>
      <c r="CC7" s="38">
        <v>297.47000000000003</v>
      </c>
      <c r="CD7" s="38">
        <v>342.57</v>
      </c>
      <c r="CE7" s="38">
        <v>362.89</v>
      </c>
      <c r="CF7" s="38">
        <v>298.26</v>
      </c>
      <c r="CG7" s="38">
        <v>300.52</v>
      </c>
      <c r="CH7" s="38">
        <v>296.14</v>
      </c>
      <c r="CI7" s="38">
        <v>283.17</v>
      </c>
      <c r="CJ7" s="38">
        <v>263.76</v>
      </c>
      <c r="CK7" s="38">
        <v>274.35000000000002</v>
      </c>
      <c r="CL7" s="38">
        <v>261.45999999999998</v>
      </c>
      <c r="CM7" s="38">
        <v>70.69</v>
      </c>
      <c r="CN7" s="38">
        <v>61.69</v>
      </c>
      <c r="CO7" s="38">
        <v>60.5</v>
      </c>
      <c r="CP7" s="38">
        <v>60.5</v>
      </c>
      <c r="CQ7" s="38">
        <v>60.5</v>
      </c>
      <c r="CR7" s="38">
        <v>53.24</v>
      </c>
      <c r="CS7" s="38">
        <v>52.31</v>
      </c>
      <c r="CT7" s="38">
        <v>60.65</v>
      </c>
      <c r="CU7" s="38">
        <v>51.75</v>
      </c>
      <c r="CV7" s="38">
        <v>50.68</v>
      </c>
      <c r="CW7" s="38">
        <v>52.23</v>
      </c>
      <c r="CX7" s="38">
        <v>83.37</v>
      </c>
      <c r="CY7" s="38">
        <v>82.32</v>
      </c>
      <c r="CZ7" s="38">
        <v>84.65</v>
      </c>
      <c r="DA7" s="38">
        <v>89.03</v>
      </c>
      <c r="DB7" s="38">
        <v>90.77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2020-01-15T04:01:08Z</cp:lastPrinted>
  <dcterms:created xsi:type="dcterms:W3CDTF">2019-12-05T05:20:46Z</dcterms:created>
  <dcterms:modified xsi:type="dcterms:W3CDTF">2020-01-15T04:01:20Z</dcterms:modified>
  <cp:category/>
</cp:coreProperties>
</file>