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sv232\総務政策課\05奈良賢治\1.財政\その他調査\H31照会\公営企業関係\2.5 公営企業に係る経営比較分析表（平成30年度決算）の分析等について\提出書類\"/>
    </mc:Choice>
  </mc:AlternateContent>
  <workbookProtection workbookAlgorithmName="SHA-512" workbookHashValue="Hayc3OcAvjIWfOMZUIB/ia3cyFt2Nv3gwKReEfk3ZzNVyvnp9hnDNa/5FLq3XuVhh9LpILCps94nbc1ytA21kw==" workbookSaltValue="PlfCs0tLzWFgDMgxdUqCZw==" workbookSpinCount="100000" lockStructure="1"/>
  <bookViews>
    <workbookView xWindow="0" yWindow="0" windowWidth="20490" windowHeight="7770"/>
  </bookViews>
  <sheets>
    <sheet name="法適用_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W10" i="4"/>
  <c r="I10" i="4"/>
  <c r="B10" i="4"/>
  <c r="BB8" i="4"/>
  <c r="AT8" i="4"/>
  <c r="AL8" i="4"/>
  <c r="AD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<sst xmlns="http://schemas.openxmlformats.org/spreadsheetml/2006/main" count="220" uniqueCount="108">
  <si>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</si>
  <si>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</si>
  <si>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</si>
  <si>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</si>
  <si>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</si>
  <si>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</si>
  <si>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</si>
  <si>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</si>
  <si>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</si>
  <si>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</si>
  <si>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</si>
  <si>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</si>
  <si>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</si>
  <si>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</si>
  <si>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</si>
  <si>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</si>
  <si>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</si>
  <si>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</si>
  <si>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</si>
  <si>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</si>
  <si>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</si>
  <si>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</si>
  <si>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</si>
  <si>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</si>
  <si>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</si>
  <si>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</si>
  <si>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</si>
  <si>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</si>
  <si>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</si>
  <si>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</si>
  <si>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</si>
  <si>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</si>
  <si>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</si>
  <si>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</si>
  <si>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</si>
  <si>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</si>
  <si>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</si>
  <si>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</si>
  <si>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</si>
  <si>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</si>
  <si>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</si>
  <si>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</si>
  <si>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</si>
  <si>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</si>
  <si>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</si>
  <si>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</si>
  <si>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</si>
  <si>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</si>
  <si>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</si>
  <si>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</si>
  <si>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</si>
  <si>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</si>
  <si>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</si>
  <si>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</si>
  <si>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</si>
  <si>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</si>
  <si>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</si>
  <si>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</si>
  <si>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</si>
  <si>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</si>
  <si>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</si>
  <si>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</si>
  <si>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</si>
  <si>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</si>
  <si>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</si>
  <si>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</si>
  <si>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</si>
  <si>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</si>
  <si>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</si>
  <si>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</si>
  <si>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</si>
  <si>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</si>
  <si>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</si>
  <si>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</si>
  <si>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</si>
  <si>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</si>
  <si>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</si>
  <si>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</si>
  <si>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</si>
  <si>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</si>
  <si>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</si>
  <si>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</si>
  <si>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</si>
  <si>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</si>
  <si>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</si>
  <si>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</si>
  <si>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</si>
  <si>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</si>
  <si>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</si>
  <si>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</si>
  <si>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</si>
  <si>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</si>
  <si>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</si>
  <si>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三重県　木曽岬町</t>
  </si>
  <si>
    <t>法適用</t>
  </si>
  <si>
    <t>水道事業</t>
  </si>
  <si>
    <t>末端給水事業</t>
  </si>
  <si>
    <t>A8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</si>
  <si>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</si>
  <si>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</si>
  <si>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</si>
  <si>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</si>
  <si>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</si>
  <si>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</si>
  <si>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</si>
  <si>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 今後、施設の老朽化に伴い更新事業が増加することを踏まえると、更新に係る費用と経営状況を正確に把握し、健全・効率的な経営を維持しつつ計画的な施設の更新を行う必要がある。</t>
    <phoneticPr fontId="4"/>
  </si>
  <si>
    <t>①毎年度赤字経営が続いており、同規模事業体平均よりも下回っている。
②累積欠損金比率は同規模事業体平均よりも下回っている。
③毎年度100％を大きく上回っているため支払能力は十分備えているといえる。
④企業債は平成22年度以降発生していない。
⑤平成28年度は同規模事業体平均よりも下回っているが、平成29年度以降は上回っている。
⑥給水原価は同規模事業体の平均値よりも低く抑えられている。
⑦継続的に同規模事業体平均を上回っている。
⑧毎年度90％を超えており、継続的に同規模事業体平均を上回っている。</t>
    <rPh sb="155" eb="157">
      <t>イコウ</t>
    </rPh>
    <phoneticPr fontId="4"/>
  </si>
  <si>
    <t>①継続的に法定耐用年数の60％を超え、同規模事業体平均を上回っている。
②同規模事業体平均を上回っており、今後も増加が見込まれる。
③平成29年度は同規模事業体平均を上回っているが、平成30年度は下回っている。今後、管路経年化率の増加が予測されるため、より計画的な更新が必要である。</t>
    <rPh sb="91" eb="93">
      <t>ヘイセイ</t>
    </rPh>
    <rPh sb="95" eb="97">
      <t>ネンド</t>
    </rPh>
    <rPh sb="98" eb="100">
      <t>シタマワ</t>
    </rPh>
    <rPh sb="105" eb="107">
      <t>コンゴ</t>
    </rPh>
    <rPh sb="118" eb="120">
      <t>ヨソク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</si>
</sst>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0.76</c:v>
                </c:pt>
                <c:pt idx="1">
                  <c:v>0.56000000000000005</c:v>
                </c:pt>
                <c:pt idx="2">
                  <c:v>0.15</c:v>
                </c:pt>
                <c:pt idx="3">
                  <c:v>0.61</c:v>
                </c:pt>
                <c:pt idx="4">
                  <c:v>0.55000000000000004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BE8-4018-8EEF-035C0ED6E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561368"/>
        <c:axId val="131561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0.56000000000000005</c:v>
                </c:pt>
                <c:pt idx="1">
                  <c:v>0.65</c:v>
                </c:pt>
                <c:pt idx="2">
                  <c:v>0.46</c:v>
                </c:pt>
                <c:pt idx="3">
                  <c:v>0.44</c:v>
                </c:pt>
                <c:pt idx="4">
                  <c:v>0.52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BE8-4018-8EEF-035C0ED6E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561368"/>
        <c:axId val="131561760"/>
      </c:lineChart>
      <c:dateAx>
        <c:axId val="1315613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1561760"/>
        <c:crosses val="autoZero"/>
        <c:auto val="1"/>
        <c:lblOffset val="100"/>
        <c:baseTimeUnit val="years"/>
      </c:dateAx>
      <c:valAx>
        <c:axId val="131561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15613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99.53</c:v>
                </c:pt>
                <c:pt idx="1">
                  <c:v>98.42</c:v>
                </c:pt>
                <c:pt idx="2">
                  <c:v>91.29</c:v>
                </c:pt>
                <c:pt idx="3">
                  <c:v>98.27</c:v>
                </c:pt>
                <c:pt idx="4">
                  <c:v>98.29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11-4DC2-ACC2-5B3DD086A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562936"/>
        <c:axId val="131563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107.2</c:v>
                </c:pt>
                <c:pt idx="1">
                  <c:v>106.62</c:v>
                </c:pt>
                <c:pt idx="2">
                  <c:v>107.95</c:v>
                </c:pt>
                <c:pt idx="3">
                  <c:v>104.47</c:v>
                </c:pt>
                <c:pt idx="4">
                  <c:v>103.81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E11-4DC2-ACC2-5B3DD086A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562936"/>
        <c:axId val="131563328"/>
      </c:lineChart>
      <c:dateAx>
        <c:axId val="131562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1563328"/>
        <c:crosses val="autoZero"/>
        <c:auto val="1"/>
        <c:lblOffset val="100"/>
        <c:baseTimeUnit val="years"/>
      </c:dateAx>
      <c:valAx>
        <c:axId val="1315633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1562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63.24</c:v>
                </c:pt>
                <c:pt idx="1">
                  <c:v>64.67</c:v>
                </c:pt>
                <c:pt idx="2">
                  <c:v>66.349999999999994</c:v>
                </c:pt>
                <c:pt idx="3">
                  <c:v>67.67</c:v>
                </c:pt>
                <c:pt idx="4">
                  <c:v>69.05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DA-4AAD-857F-CF7B6E2B2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564504"/>
        <c:axId val="131564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46.12</c:v>
                </c:pt>
                <c:pt idx="1">
                  <c:v>47.44</c:v>
                </c:pt>
                <c:pt idx="2">
                  <c:v>48.3</c:v>
                </c:pt>
                <c:pt idx="3">
                  <c:v>45.14</c:v>
                </c:pt>
                <c:pt idx="4">
                  <c:v>45.85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FDA-4AAD-857F-CF7B6E2B2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564504"/>
        <c:axId val="131564896"/>
      </c:lineChart>
      <c:dateAx>
        <c:axId val="131564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1564896"/>
        <c:crosses val="autoZero"/>
        <c:auto val="1"/>
        <c:lblOffset val="100"/>
        <c:baseTimeUnit val="years"/>
      </c:dateAx>
      <c:valAx>
        <c:axId val="131564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15645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10.48</c:v>
                </c:pt>
                <c:pt idx="1">
                  <c:v>14.87</c:v>
                </c:pt>
                <c:pt idx="2">
                  <c:v>18.02</c:v>
                </c:pt>
                <c:pt idx="3">
                  <c:v>18.39</c:v>
                </c:pt>
                <c:pt idx="4">
                  <c:v>18.55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EFA-493D-A5F6-4F5B75DA4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8931952"/>
        <c:axId val="268932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9.86</c:v>
                </c:pt>
                <c:pt idx="1">
                  <c:v>11.16</c:v>
                </c:pt>
                <c:pt idx="2">
                  <c:v>12.43</c:v>
                </c:pt>
                <c:pt idx="3">
                  <c:v>13.58</c:v>
                </c:pt>
                <c:pt idx="4">
                  <c:v>14.13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EFA-493D-A5F6-4F5B75DA4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8931952"/>
        <c:axId val="268932344"/>
      </c:lineChart>
      <c:dateAx>
        <c:axId val="2689319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8932344"/>
        <c:crosses val="autoZero"/>
        <c:auto val="1"/>
        <c:lblOffset val="100"/>
        <c:baseTimeUnit val="years"/>
      </c:dateAx>
      <c:valAx>
        <c:axId val="268932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89319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データ!$AI$6:$AM$6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0.09</c:v>
                </c:pt>
                <c:pt idx="2">
                  <c:v>9.91</c:v>
                </c:pt>
                <c:pt idx="3">
                  <c:v>1.83</c:v>
                </c:pt>
                <c:pt idx="4">
                  <c:v>2.09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40-4F1B-BAFB-1F0A13AEE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869968"/>
        <c:axId val="189870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13.46</c:v>
                </c:pt>
                <c:pt idx="1">
                  <c:v>12.59</c:v>
                </c:pt>
                <c:pt idx="2">
                  <c:v>12.44</c:v>
                </c:pt>
                <c:pt idx="3">
                  <c:v>16.399999999999999</c:v>
                </c:pt>
                <c:pt idx="4">
                  <c:v>25.66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40-4F1B-BAFB-1F0A13AEE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869968"/>
        <c:axId val="189870360"/>
      </c:lineChart>
      <c:dateAx>
        <c:axId val="189869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870360"/>
        <c:crosses val="autoZero"/>
        <c:auto val="1"/>
        <c:lblOffset val="100"/>
        <c:baseTimeUnit val="years"/>
      </c:dateAx>
      <c:valAx>
        <c:axId val="1898703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9869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6909.39</c:v>
                </c:pt>
                <c:pt idx="1">
                  <c:v>7368.09</c:v>
                </c:pt>
                <c:pt idx="2">
                  <c:v>4342.92</c:v>
                </c:pt>
                <c:pt idx="3">
                  <c:v>7429.89</c:v>
                </c:pt>
                <c:pt idx="4">
                  <c:v>1778.47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73A-43E8-B610-18093AA70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871928"/>
        <c:axId val="18987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434.72</c:v>
                </c:pt>
                <c:pt idx="1">
                  <c:v>416.14</c:v>
                </c:pt>
                <c:pt idx="2">
                  <c:v>371.89</c:v>
                </c:pt>
                <c:pt idx="3">
                  <c:v>293.23</c:v>
                </c:pt>
                <c:pt idx="4">
                  <c:v>300.14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73A-43E8-B610-18093AA70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871928"/>
        <c:axId val="189872320"/>
      </c:lineChart>
      <c:dateAx>
        <c:axId val="189871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872320"/>
        <c:crosses val="autoZero"/>
        <c:auto val="1"/>
        <c:lblOffset val="100"/>
        <c:baseTimeUnit val="years"/>
      </c:dateAx>
      <c:valAx>
        <c:axId val="1898723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98719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DFA-4B10-84EB-096CA5EBF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873496"/>
        <c:axId val="189988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495.76</c:v>
                </c:pt>
                <c:pt idx="1">
                  <c:v>487.22</c:v>
                </c:pt>
                <c:pt idx="2">
                  <c:v>483.11</c:v>
                </c:pt>
                <c:pt idx="3">
                  <c:v>542.29999999999995</c:v>
                </c:pt>
                <c:pt idx="4">
                  <c:v>566.65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DFA-4B10-84EB-096CA5EBF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873496"/>
        <c:axId val="189988952"/>
      </c:lineChart>
      <c:dateAx>
        <c:axId val="189873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988952"/>
        <c:crosses val="autoZero"/>
        <c:auto val="1"/>
        <c:lblOffset val="100"/>
        <c:baseTimeUnit val="years"/>
      </c:dateAx>
      <c:valAx>
        <c:axId val="1899889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98734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96.84</c:v>
                </c:pt>
                <c:pt idx="1">
                  <c:v>96.28</c:v>
                </c:pt>
                <c:pt idx="2">
                  <c:v>89.5</c:v>
                </c:pt>
                <c:pt idx="3">
                  <c:v>96.46</c:v>
                </c:pt>
                <c:pt idx="4">
                  <c:v>96.63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C73-423B-AAE3-AE568705A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990128"/>
        <c:axId val="189990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93.66</c:v>
                </c:pt>
                <c:pt idx="1">
                  <c:v>92.76</c:v>
                </c:pt>
                <c:pt idx="2">
                  <c:v>93.28</c:v>
                </c:pt>
                <c:pt idx="3">
                  <c:v>87.51</c:v>
                </c:pt>
                <c:pt idx="4">
                  <c:v>84.77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C73-423B-AAE3-AE568705A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990128"/>
        <c:axId val="189990520"/>
      </c:lineChart>
      <c:dateAx>
        <c:axId val="1899901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990520"/>
        <c:crosses val="autoZero"/>
        <c:auto val="1"/>
        <c:lblOffset val="100"/>
        <c:baseTimeUnit val="years"/>
      </c:dateAx>
      <c:valAx>
        <c:axId val="189990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99901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176.12</c:v>
                </c:pt>
                <c:pt idx="1">
                  <c:v>175.97</c:v>
                </c:pt>
                <c:pt idx="2">
                  <c:v>188.69</c:v>
                </c:pt>
                <c:pt idx="3">
                  <c:v>174.37</c:v>
                </c:pt>
                <c:pt idx="4">
                  <c:v>175.77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E6-445E-9220-A94EE9085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8934696"/>
        <c:axId val="26893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208.21</c:v>
                </c:pt>
                <c:pt idx="1">
                  <c:v>208.67</c:v>
                </c:pt>
                <c:pt idx="2">
                  <c:v>208.29</c:v>
                </c:pt>
                <c:pt idx="3">
                  <c:v>218.42</c:v>
                </c:pt>
                <c:pt idx="4">
                  <c:v>227.27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1E6-445E-9220-A94EE9085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8934696"/>
        <c:axId val="268934304"/>
      </c:lineChart>
      <c:dateAx>
        <c:axId val="268934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8934304"/>
        <c:crosses val="autoZero"/>
        <c:auto val="1"/>
        <c:lblOffset val="100"/>
        <c:baseTimeUnit val="years"/>
      </c:dateAx>
      <c:valAx>
        <c:axId val="26893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89346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58.34</c:v>
                </c:pt>
                <c:pt idx="1">
                  <c:v>56.64</c:v>
                </c:pt>
                <c:pt idx="2">
                  <c:v>54.91</c:v>
                </c:pt>
                <c:pt idx="3">
                  <c:v>53.2</c:v>
                </c:pt>
                <c:pt idx="4">
                  <c:v>55.36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3F8-4B50-B277-759513860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991696"/>
        <c:axId val="189992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49.22</c:v>
                </c:pt>
                <c:pt idx="1">
                  <c:v>49.08</c:v>
                </c:pt>
                <c:pt idx="2">
                  <c:v>49.32</c:v>
                </c:pt>
                <c:pt idx="3">
                  <c:v>50.24</c:v>
                </c:pt>
                <c:pt idx="4">
                  <c:v>50.29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3F8-4B50-B277-759513860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991696"/>
        <c:axId val="189992088"/>
      </c:lineChart>
      <c:dateAx>
        <c:axId val="189991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992088"/>
        <c:crosses val="autoZero"/>
        <c:auto val="1"/>
        <c:lblOffset val="100"/>
        <c:baseTimeUnit val="years"/>
      </c:dateAx>
      <c:valAx>
        <c:axId val="189992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99916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93.68</c:v>
                </c:pt>
                <c:pt idx="1">
                  <c:v>91.91</c:v>
                </c:pt>
                <c:pt idx="2">
                  <c:v>93.62</c:v>
                </c:pt>
                <c:pt idx="3">
                  <c:v>95.72</c:v>
                </c:pt>
                <c:pt idx="4">
                  <c:v>93.5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34A-4997-86F0-0D451C9AB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9106160"/>
        <c:axId val="269106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79.48</c:v>
                </c:pt>
                <c:pt idx="1">
                  <c:v>79.3</c:v>
                </c:pt>
                <c:pt idx="2">
                  <c:v>79.34</c:v>
                </c:pt>
                <c:pt idx="3">
                  <c:v>78.650000000000006</c:v>
                </c:pt>
                <c:pt idx="4">
                  <c:v>77.73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34A-4997-86F0-0D451C9AB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106160"/>
        <c:axId val="269106552"/>
      </c:lineChart>
      <c:dateAx>
        <c:axId val="269106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9106552"/>
        <c:crosses val="autoZero"/>
        <c:auto val="1"/>
        <c:lblOffset val="100"/>
        <c:baseTimeUnit val="years"/>
      </c:dateAx>
      <c:valAx>
        <c:axId val="269106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91061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【112.83】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【261.93】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【270.46】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【167.11】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>
      <selection activeCell="BL47" sqref="BL47:BZ6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83" t="s">
        <v>0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</row>
    <row r="3" spans="1:78" ht="9.75" customHeight="1" x14ac:dyDescent="0.15">
      <c r="A3" s="2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</row>
    <row r="4" spans="1:78" ht="9.75" customHeight="1" x14ac:dyDescent="0.15">
      <c r="A4" s="2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84" t="str">
        <f>データ!H6</f>
        <v>三重県　木曽岬町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5"/>
      <c r="AE6" s="85"/>
      <c r="AF6" s="85"/>
      <c r="AG6" s="85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75" t="s">
        <v>1</v>
      </c>
      <c r="C7" s="76"/>
      <c r="D7" s="76"/>
      <c r="E7" s="76"/>
      <c r="F7" s="76"/>
      <c r="G7" s="76"/>
      <c r="H7" s="76"/>
      <c r="I7" s="75" t="s">
        <v>2</v>
      </c>
      <c r="J7" s="76"/>
      <c r="K7" s="76"/>
      <c r="L7" s="76"/>
      <c r="M7" s="76"/>
      <c r="N7" s="76"/>
      <c r="O7" s="77"/>
      <c r="P7" s="78" t="s">
        <v>3</v>
      </c>
      <c r="Q7" s="78"/>
      <c r="R7" s="78"/>
      <c r="S7" s="78"/>
      <c r="T7" s="78"/>
      <c r="U7" s="78"/>
      <c r="V7" s="78"/>
      <c r="W7" s="78" t="s">
        <v>4</v>
      </c>
      <c r="X7" s="78"/>
      <c r="Y7" s="78"/>
      <c r="Z7" s="78"/>
      <c r="AA7" s="78"/>
      <c r="AB7" s="78"/>
      <c r="AC7" s="78"/>
      <c r="AD7" s="78" t="s">
        <v>5</v>
      </c>
      <c r="AE7" s="78"/>
      <c r="AF7" s="78"/>
      <c r="AG7" s="78"/>
      <c r="AH7" s="78"/>
      <c r="AI7" s="78"/>
      <c r="AJ7" s="78"/>
      <c r="AK7" s="4"/>
      <c r="AL7" s="78" t="s">
        <v>6</v>
      </c>
      <c r="AM7" s="78"/>
      <c r="AN7" s="78"/>
      <c r="AO7" s="78"/>
      <c r="AP7" s="78"/>
      <c r="AQ7" s="78"/>
      <c r="AR7" s="78"/>
      <c r="AS7" s="78"/>
      <c r="AT7" s="75" t="s">
        <v>7</v>
      </c>
      <c r="AU7" s="76"/>
      <c r="AV7" s="76"/>
      <c r="AW7" s="76"/>
      <c r="AX7" s="76"/>
      <c r="AY7" s="76"/>
      <c r="AZ7" s="76"/>
      <c r="BA7" s="76"/>
      <c r="BB7" s="78" t="s">
        <v>8</v>
      </c>
      <c r="BC7" s="78"/>
      <c r="BD7" s="78"/>
      <c r="BE7" s="78"/>
      <c r="BF7" s="78"/>
      <c r="BG7" s="78"/>
      <c r="BH7" s="78"/>
      <c r="BI7" s="78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79" t="str">
        <f>データ!$I$6</f>
        <v>法適用</v>
      </c>
      <c r="C8" s="80"/>
      <c r="D8" s="80"/>
      <c r="E8" s="80"/>
      <c r="F8" s="80"/>
      <c r="G8" s="80"/>
      <c r="H8" s="80"/>
      <c r="I8" s="79" t="str">
        <f>データ!$J$6</f>
        <v>水道事業</v>
      </c>
      <c r="J8" s="80"/>
      <c r="K8" s="80"/>
      <c r="L8" s="80"/>
      <c r="M8" s="80"/>
      <c r="N8" s="80"/>
      <c r="O8" s="81"/>
      <c r="P8" s="82" t="str">
        <f>データ!$K$6</f>
        <v>末端給水事業</v>
      </c>
      <c r="Q8" s="82"/>
      <c r="R8" s="82"/>
      <c r="S8" s="82"/>
      <c r="T8" s="82"/>
      <c r="U8" s="82"/>
      <c r="V8" s="82"/>
      <c r="W8" s="82" t="str">
        <f>データ!$L$6</f>
        <v>A8</v>
      </c>
      <c r="X8" s="82"/>
      <c r="Y8" s="82"/>
      <c r="Z8" s="82"/>
      <c r="AA8" s="82"/>
      <c r="AB8" s="82"/>
      <c r="AC8" s="82"/>
      <c r="AD8" s="82" t="str">
        <f>データ!$M$6</f>
        <v>非設置</v>
      </c>
      <c r="AE8" s="82"/>
      <c r="AF8" s="82"/>
      <c r="AG8" s="82"/>
      <c r="AH8" s="82"/>
      <c r="AI8" s="82"/>
      <c r="AJ8" s="82"/>
      <c r="AK8" s="4"/>
      <c r="AL8" s="70">
        <f>データ!$R$6</f>
        <v>6313</v>
      </c>
      <c r="AM8" s="70"/>
      <c r="AN8" s="70"/>
      <c r="AO8" s="70"/>
      <c r="AP8" s="70"/>
      <c r="AQ8" s="70"/>
      <c r="AR8" s="70"/>
      <c r="AS8" s="70"/>
      <c r="AT8" s="66">
        <f>データ!$S$6</f>
        <v>15.74</v>
      </c>
      <c r="AU8" s="67"/>
      <c r="AV8" s="67"/>
      <c r="AW8" s="67"/>
      <c r="AX8" s="67"/>
      <c r="AY8" s="67"/>
      <c r="AZ8" s="67"/>
      <c r="BA8" s="67"/>
      <c r="BB8" s="69">
        <f>データ!$T$6</f>
        <v>401.08</v>
      </c>
      <c r="BC8" s="69"/>
      <c r="BD8" s="69"/>
      <c r="BE8" s="69"/>
      <c r="BF8" s="69"/>
      <c r="BG8" s="69"/>
      <c r="BH8" s="69"/>
      <c r="BI8" s="69"/>
      <c r="BJ8" s="3"/>
      <c r="BK8" s="3"/>
      <c r="BL8" s="73" t="s">
        <v>10</v>
      </c>
      <c r="BM8" s="74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75" t="s">
        <v>12</v>
      </c>
      <c r="C9" s="76"/>
      <c r="D9" s="76"/>
      <c r="E9" s="76"/>
      <c r="F9" s="76"/>
      <c r="G9" s="76"/>
      <c r="H9" s="76"/>
      <c r="I9" s="75" t="s">
        <v>13</v>
      </c>
      <c r="J9" s="76"/>
      <c r="K9" s="76"/>
      <c r="L9" s="76"/>
      <c r="M9" s="76"/>
      <c r="N9" s="76"/>
      <c r="O9" s="77"/>
      <c r="P9" s="78" t="s">
        <v>14</v>
      </c>
      <c r="Q9" s="78"/>
      <c r="R9" s="78"/>
      <c r="S9" s="78"/>
      <c r="T9" s="78"/>
      <c r="U9" s="78"/>
      <c r="V9" s="78"/>
      <c r="W9" s="78" t="s">
        <v>15</v>
      </c>
      <c r="X9" s="78"/>
      <c r="Y9" s="78"/>
      <c r="Z9" s="78"/>
      <c r="AA9" s="78"/>
      <c r="AB9" s="78"/>
      <c r="AC9" s="78"/>
      <c r="AD9" s="2"/>
      <c r="AE9" s="2"/>
      <c r="AF9" s="2"/>
      <c r="AG9" s="2"/>
      <c r="AH9" s="4"/>
      <c r="AI9" s="4"/>
      <c r="AJ9" s="4"/>
      <c r="AK9" s="4"/>
      <c r="AL9" s="78" t="s">
        <v>16</v>
      </c>
      <c r="AM9" s="78"/>
      <c r="AN9" s="78"/>
      <c r="AO9" s="78"/>
      <c r="AP9" s="78"/>
      <c r="AQ9" s="78"/>
      <c r="AR9" s="78"/>
      <c r="AS9" s="78"/>
      <c r="AT9" s="75" t="s">
        <v>17</v>
      </c>
      <c r="AU9" s="76"/>
      <c r="AV9" s="76"/>
      <c r="AW9" s="76"/>
      <c r="AX9" s="76"/>
      <c r="AY9" s="76"/>
      <c r="AZ9" s="76"/>
      <c r="BA9" s="76"/>
      <c r="BB9" s="78" t="s">
        <v>18</v>
      </c>
      <c r="BC9" s="78"/>
      <c r="BD9" s="78"/>
      <c r="BE9" s="78"/>
      <c r="BF9" s="78"/>
      <c r="BG9" s="78"/>
      <c r="BH9" s="78"/>
      <c r="BI9" s="78"/>
      <c r="BJ9" s="3"/>
      <c r="BK9" s="3"/>
      <c r="BL9" s="64" t="s">
        <v>19</v>
      </c>
      <c r="BM9" s="65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66" t="str">
        <f>データ!$N$6</f>
        <v>-</v>
      </c>
      <c r="C10" s="67"/>
      <c r="D10" s="67"/>
      <c r="E10" s="67"/>
      <c r="F10" s="67"/>
      <c r="G10" s="67"/>
      <c r="H10" s="67"/>
      <c r="I10" s="66">
        <f>データ!$O$6</f>
        <v>95.98</v>
      </c>
      <c r="J10" s="67"/>
      <c r="K10" s="67"/>
      <c r="L10" s="67"/>
      <c r="M10" s="67"/>
      <c r="N10" s="67"/>
      <c r="O10" s="68"/>
      <c r="P10" s="69">
        <f>データ!$P$6</f>
        <v>100</v>
      </c>
      <c r="Q10" s="69"/>
      <c r="R10" s="69"/>
      <c r="S10" s="69"/>
      <c r="T10" s="69"/>
      <c r="U10" s="69"/>
      <c r="V10" s="69"/>
      <c r="W10" s="70">
        <f>データ!$Q$6</f>
        <v>2700</v>
      </c>
      <c r="X10" s="70"/>
      <c r="Y10" s="70"/>
      <c r="Z10" s="70"/>
      <c r="AA10" s="70"/>
      <c r="AB10" s="70"/>
      <c r="AC10" s="70"/>
      <c r="AD10" s="2"/>
      <c r="AE10" s="2"/>
      <c r="AF10" s="2"/>
      <c r="AG10" s="2"/>
      <c r="AH10" s="4"/>
      <c r="AI10" s="4"/>
      <c r="AJ10" s="4"/>
      <c r="AK10" s="4"/>
      <c r="AL10" s="70">
        <f>データ!$U$6</f>
        <v>6268</v>
      </c>
      <c r="AM10" s="70"/>
      <c r="AN10" s="70"/>
      <c r="AO10" s="70"/>
      <c r="AP10" s="70"/>
      <c r="AQ10" s="70"/>
      <c r="AR10" s="70"/>
      <c r="AS10" s="70"/>
      <c r="AT10" s="66">
        <f>データ!$V$6</f>
        <v>15.72</v>
      </c>
      <c r="AU10" s="67"/>
      <c r="AV10" s="67"/>
      <c r="AW10" s="67"/>
      <c r="AX10" s="67"/>
      <c r="AY10" s="67"/>
      <c r="AZ10" s="67"/>
      <c r="BA10" s="67"/>
      <c r="BB10" s="69">
        <f>データ!$W$6</f>
        <v>398.73</v>
      </c>
      <c r="BC10" s="69"/>
      <c r="BD10" s="69"/>
      <c r="BE10" s="69"/>
      <c r="BF10" s="69"/>
      <c r="BG10" s="69"/>
      <c r="BH10" s="69"/>
      <c r="BI10" s="69"/>
      <c r="BJ10" s="2"/>
      <c r="BK10" s="2"/>
      <c r="BL10" s="71" t="s">
        <v>21</v>
      </c>
      <c r="BM10" s="72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4" t="s">
        <v>25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 x14ac:dyDescent="0.15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50" t="s">
        <v>106</v>
      </c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2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50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2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50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2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50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2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50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2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50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2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50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2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50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2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50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2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50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2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50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2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50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2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50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2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50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2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50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2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50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2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50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2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50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2"/>
    </row>
    <row r="34" spans="1:78" ht="13.5" customHeight="1" x14ac:dyDescent="0.15">
      <c r="A34" s="2"/>
      <c r="B34" s="1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0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2"/>
    </row>
    <row r="35" spans="1:78" ht="13.5" customHeight="1" x14ac:dyDescent="0.15">
      <c r="A35" s="2"/>
      <c r="B35" s="17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0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2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50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2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50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2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50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2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50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2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50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2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50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2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50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2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50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2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50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2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44" t="s">
        <v>26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50" t="s">
        <v>107</v>
      </c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2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50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2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50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2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50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2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50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2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50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2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50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2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50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2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50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2"/>
    </row>
    <row r="56" spans="1:78" ht="13.5" customHeight="1" x14ac:dyDescent="0.15">
      <c r="A56" s="2"/>
      <c r="B56" s="1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0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2"/>
    </row>
    <row r="57" spans="1:78" ht="13.5" customHeight="1" x14ac:dyDescent="0.15">
      <c r="A57" s="2"/>
      <c r="B57" s="1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0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2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0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2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0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2"/>
    </row>
    <row r="60" spans="1:78" ht="13.5" customHeight="1" x14ac:dyDescent="0.15">
      <c r="A60" s="2"/>
      <c r="B60" s="61" t="s">
        <v>27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50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2"/>
    </row>
    <row r="61" spans="1:78" ht="13.5" customHeight="1" x14ac:dyDescent="0.15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50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2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50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2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50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2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44" t="s">
        <v>28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50" t="s">
        <v>105</v>
      </c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2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50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2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50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2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50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2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50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2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50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52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50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2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50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2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50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52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50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2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50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2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50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52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50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52"/>
    </row>
    <row r="79" spans="1:78" ht="13.5" customHeight="1" x14ac:dyDescent="0.15">
      <c r="A79" s="2"/>
      <c r="B79" s="17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4"/>
      <c r="BJ79" s="18"/>
      <c r="BK79" s="2"/>
      <c r="BL79" s="50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52"/>
    </row>
    <row r="80" spans="1:78" ht="13.5" customHeight="1" x14ac:dyDescent="0.15">
      <c r="A80" s="2"/>
      <c r="B80" s="17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4"/>
      <c r="BJ80" s="18"/>
      <c r="BK80" s="2"/>
      <c r="BL80" s="50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52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4"/>
      <c r="V81" s="4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4"/>
      <c r="AP81" s="4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4"/>
      <c r="BJ81" s="18"/>
      <c r="BK81" s="2"/>
      <c r="BL81" s="50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52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3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5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【112.83】</v>
      </c>
      <c r="F85" s="27" t="str">
        <f>データ!AS6</f>
        <v>【1.05】</v>
      </c>
      <c r="G85" s="27" t="str">
        <f>データ!BD6</f>
        <v>【261.93】</v>
      </c>
      <c r="H85" s="27" t="str">
        <f>データ!BO6</f>
        <v>【270.46】</v>
      </c>
      <c r="I85" s="27" t="str">
        <f>データ!BZ6</f>
        <v>【103.91】</v>
      </c>
      <c r="J85" s="27" t="str">
        <f>データ!CK6</f>
        <v>【167.11】</v>
      </c>
      <c r="K85" s="27" t="str">
        <f>データ!CV6</f>
        <v>【60.27】</v>
      </c>
      <c r="L85" s="27" t="str">
        <f>データ!DG6</f>
        <v>【89.92】</v>
      </c>
      <c r="M85" s="27" t="str">
        <f>データ!DR6</f>
        <v>【48.85】</v>
      </c>
      <c r="N85" s="27" t="str">
        <f>データ!EC6</f>
        <v>【17.80】</v>
      </c>
      <c r="O85" s="27" t="str">
        <f>データ!EN6</f>
        <v>【0.70】</v>
      </c>
    </row>
  </sheetData>
  <sheetProtection algorithmName="SHA-512" hashValue="QOhbXLVkIdQf5TXlG0rJVn8wUDp5fImxWd7Ru98FV2eiH0BrrlpTUhO7f+cHIfBJDuKWfKI3UEXZmM2Oi7LOeg==" saltValue="lLj1hUuTkNFDn/syA5EbpQ==" spinCount="100000" sheet="1" objects="1" scenarios="1" formatCells="0" formatColumns="0" formatRows="0"/>
  <mergeCells count="44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42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43</v>
      </c>
      <c r="B3" s="30" t="s">
        <v>44</v>
      </c>
      <c r="C3" s="30" t="s">
        <v>45</v>
      </c>
      <c r="D3" s="30" t="s">
        <v>46</v>
      </c>
      <c r="E3" s="30" t="s">
        <v>47</v>
      </c>
      <c r="F3" s="30" t="s">
        <v>48</v>
      </c>
      <c r="G3" s="30" t="s">
        <v>49</v>
      </c>
      <c r="H3" s="87" t="s">
        <v>50</v>
      </c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9"/>
      <c r="X3" s="93" t="s">
        <v>51</v>
      </c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 t="s">
        <v>52</v>
      </c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</row>
    <row r="4" spans="1:144" x14ac:dyDescent="0.15">
      <c r="A4" s="29" t="s">
        <v>53</v>
      </c>
      <c r="B4" s="31"/>
      <c r="C4" s="31"/>
      <c r="D4" s="31"/>
      <c r="E4" s="31"/>
      <c r="F4" s="31"/>
      <c r="G4" s="31"/>
      <c r="H4" s="90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2"/>
      <c r="X4" s="86" t="s">
        <v>54</v>
      </c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 t="s">
        <v>55</v>
      </c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 t="s">
        <v>56</v>
      </c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 t="s">
        <v>57</v>
      </c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 t="s">
        <v>58</v>
      </c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 t="s">
        <v>59</v>
      </c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 t="s">
        <v>60</v>
      </c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 t="s">
        <v>61</v>
      </c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 t="s">
        <v>62</v>
      </c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 t="s">
        <v>63</v>
      </c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 t="s">
        <v>64</v>
      </c>
      <c r="EE4" s="86"/>
      <c r="EF4" s="86"/>
      <c r="EG4" s="86"/>
      <c r="EH4" s="86"/>
      <c r="EI4" s="86"/>
      <c r="EJ4" s="86"/>
      <c r="EK4" s="86"/>
      <c r="EL4" s="86"/>
      <c r="EM4" s="86"/>
      <c r="EN4" s="86"/>
    </row>
    <row r="5" spans="1:144" x14ac:dyDescent="0.15">
      <c r="A5" s="29" t="s">
        <v>65</v>
      </c>
      <c r="B5" s="32"/>
      <c r="C5" s="32"/>
      <c r="D5" s="32"/>
      <c r="E5" s="32"/>
      <c r="F5" s="32"/>
      <c r="G5" s="32"/>
      <c r="H5" s="33" t="s">
        <v>66</v>
      </c>
      <c r="I5" s="33" t="s">
        <v>67</v>
      </c>
      <c r="J5" s="33" t="s">
        <v>68</v>
      </c>
      <c r="K5" s="33" t="s">
        <v>69</v>
      </c>
      <c r="L5" s="33" t="s">
        <v>70</v>
      </c>
      <c r="M5" s="33" t="s">
        <v>5</v>
      </c>
      <c r="N5" s="33" t="s">
        <v>71</v>
      </c>
      <c r="O5" s="33" t="s">
        <v>72</v>
      </c>
      <c r="P5" s="33" t="s">
        <v>73</v>
      </c>
      <c r="Q5" s="33" t="s">
        <v>74</v>
      </c>
      <c r="R5" s="33" t="s">
        <v>75</v>
      </c>
      <c r="S5" s="33" t="s">
        <v>76</v>
      </c>
      <c r="T5" s="33" t="s">
        <v>77</v>
      </c>
      <c r="U5" s="33" t="s">
        <v>78</v>
      </c>
      <c r="V5" s="33" t="s">
        <v>79</v>
      </c>
      <c r="W5" s="33" t="s">
        <v>80</v>
      </c>
      <c r="X5" s="33" t="s">
        <v>81</v>
      </c>
      <c r="Y5" s="33" t="s">
        <v>82</v>
      </c>
      <c r="Z5" s="33" t="s">
        <v>83</v>
      </c>
      <c r="AA5" s="33" t="s">
        <v>84</v>
      </c>
      <c r="AB5" s="33" t="s">
        <v>85</v>
      </c>
      <c r="AC5" s="33" t="s">
        <v>86</v>
      </c>
      <c r="AD5" s="33" t="s">
        <v>87</v>
      </c>
      <c r="AE5" s="33" t="s">
        <v>88</v>
      </c>
      <c r="AF5" s="33" t="s">
        <v>89</v>
      </c>
      <c r="AG5" s="33" t="s">
        <v>90</v>
      </c>
      <c r="AH5" s="33" t="s">
        <v>29</v>
      </c>
      <c r="AI5" s="33" t="s">
        <v>81</v>
      </c>
      <c r="AJ5" s="33" t="s">
        <v>82</v>
      </c>
      <c r="AK5" s="33" t="s">
        <v>83</v>
      </c>
      <c r="AL5" s="33" t="s">
        <v>84</v>
      </c>
      <c r="AM5" s="33" t="s">
        <v>85</v>
      </c>
      <c r="AN5" s="33" t="s">
        <v>86</v>
      </c>
      <c r="AO5" s="33" t="s">
        <v>87</v>
      </c>
      <c r="AP5" s="33" t="s">
        <v>88</v>
      </c>
      <c r="AQ5" s="33" t="s">
        <v>89</v>
      </c>
      <c r="AR5" s="33" t="s">
        <v>90</v>
      </c>
      <c r="AS5" s="33" t="s">
        <v>91</v>
      </c>
      <c r="AT5" s="33" t="s">
        <v>81</v>
      </c>
      <c r="AU5" s="33" t="s">
        <v>82</v>
      </c>
      <c r="AV5" s="33" t="s">
        <v>83</v>
      </c>
      <c r="AW5" s="33" t="s">
        <v>84</v>
      </c>
      <c r="AX5" s="33" t="s">
        <v>85</v>
      </c>
      <c r="AY5" s="33" t="s">
        <v>86</v>
      </c>
      <c r="AZ5" s="33" t="s">
        <v>87</v>
      </c>
      <c r="BA5" s="33" t="s">
        <v>88</v>
      </c>
      <c r="BB5" s="33" t="s">
        <v>89</v>
      </c>
      <c r="BC5" s="33" t="s">
        <v>90</v>
      </c>
      <c r="BD5" s="33" t="s">
        <v>91</v>
      </c>
      <c r="BE5" s="33" t="s">
        <v>81</v>
      </c>
      <c r="BF5" s="33" t="s">
        <v>82</v>
      </c>
      <c r="BG5" s="33" t="s">
        <v>83</v>
      </c>
      <c r="BH5" s="33" t="s">
        <v>84</v>
      </c>
      <c r="BI5" s="33" t="s">
        <v>85</v>
      </c>
      <c r="BJ5" s="33" t="s">
        <v>86</v>
      </c>
      <c r="BK5" s="33" t="s">
        <v>87</v>
      </c>
      <c r="BL5" s="33" t="s">
        <v>88</v>
      </c>
      <c r="BM5" s="33" t="s">
        <v>89</v>
      </c>
      <c r="BN5" s="33" t="s">
        <v>90</v>
      </c>
      <c r="BO5" s="33" t="s">
        <v>91</v>
      </c>
      <c r="BP5" s="33" t="s">
        <v>81</v>
      </c>
      <c r="BQ5" s="33" t="s">
        <v>82</v>
      </c>
      <c r="BR5" s="33" t="s">
        <v>83</v>
      </c>
      <c r="BS5" s="33" t="s">
        <v>84</v>
      </c>
      <c r="BT5" s="33" t="s">
        <v>85</v>
      </c>
      <c r="BU5" s="33" t="s">
        <v>86</v>
      </c>
      <c r="BV5" s="33" t="s">
        <v>87</v>
      </c>
      <c r="BW5" s="33" t="s">
        <v>88</v>
      </c>
      <c r="BX5" s="33" t="s">
        <v>89</v>
      </c>
      <c r="BY5" s="33" t="s">
        <v>90</v>
      </c>
      <c r="BZ5" s="33" t="s">
        <v>91</v>
      </c>
      <c r="CA5" s="33" t="s">
        <v>81</v>
      </c>
      <c r="CB5" s="33" t="s">
        <v>82</v>
      </c>
      <c r="CC5" s="33" t="s">
        <v>83</v>
      </c>
      <c r="CD5" s="33" t="s">
        <v>84</v>
      </c>
      <c r="CE5" s="33" t="s">
        <v>85</v>
      </c>
      <c r="CF5" s="33" t="s">
        <v>86</v>
      </c>
      <c r="CG5" s="33" t="s">
        <v>87</v>
      </c>
      <c r="CH5" s="33" t="s">
        <v>88</v>
      </c>
      <c r="CI5" s="33" t="s">
        <v>89</v>
      </c>
      <c r="CJ5" s="33" t="s">
        <v>90</v>
      </c>
      <c r="CK5" s="33" t="s">
        <v>91</v>
      </c>
      <c r="CL5" s="33" t="s">
        <v>81</v>
      </c>
      <c r="CM5" s="33" t="s">
        <v>82</v>
      </c>
      <c r="CN5" s="33" t="s">
        <v>83</v>
      </c>
      <c r="CO5" s="33" t="s">
        <v>84</v>
      </c>
      <c r="CP5" s="33" t="s">
        <v>85</v>
      </c>
      <c r="CQ5" s="33" t="s">
        <v>86</v>
      </c>
      <c r="CR5" s="33" t="s">
        <v>87</v>
      </c>
      <c r="CS5" s="33" t="s">
        <v>88</v>
      </c>
      <c r="CT5" s="33" t="s">
        <v>89</v>
      </c>
      <c r="CU5" s="33" t="s">
        <v>90</v>
      </c>
      <c r="CV5" s="33" t="s">
        <v>91</v>
      </c>
      <c r="CW5" s="33" t="s">
        <v>81</v>
      </c>
      <c r="CX5" s="33" t="s">
        <v>82</v>
      </c>
      <c r="CY5" s="33" t="s">
        <v>83</v>
      </c>
      <c r="CZ5" s="33" t="s">
        <v>84</v>
      </c>
      <c r="DA5" s="33" t="s">
        <v>85</v>
      </c>
      <c r="DB5" s="33" t="s">
        <v>86</v>
      </c>
      <c r="DC5" s="33" t="s">
        <v>87</v>
      </c>
      <c r="DD5" s="33" t="s">
        <v>88</v>
      </c>
      <c r="DE5" s="33" t="s">
        <v>89</v>
      </c>
      <c r="DF5" s="33" t="s">
        <v>90</v>
      </c>
      <c r="DG5" s="33" t="s">
        <v>91</v>
      </c>
      <c r="DH5" s="33" t="s">
        <v>81</v>
      </c>
      <c r="DI5" s="33" t="s">
        <v>82</v>
      </c>
      <c r="DJ5" s="33" t="s">
        <v>83</v>
      </c>
      <c r="DK5" s="33" t="s">
        <v>84</v>
      </c>
      <c r="DL5" s="33" t="s">
        <v>85</v>
      </c>
      <c r="DM5" s="33" t="s">
        <v>86</v>
      </c>
      <c r="DN5" s="33" t="s">
        <v>87</v>
      </c>
      <c r="DO5" s="33" t="s">
        <v>88</v>
      </c>
      <c r="DP5" s="33" t="s">
        <v>89</v>
      </c>
      <c r="DQ5" s="33" t="s">
        <v>90</v>
      </c>
      <c r="DR5" s="33" t="s">
        <v>91</v>
      </c>
      <c r="DS5" s="33" t="s">
        <v>81</v>
      </c>
      <c r="DT5" s="33" t="s">
        <v>82</v>
      </c>
      <c r="DU5" s="33" t="s">
        <v>83</v>
      </c>
      <c r="DV5" s="33" t="s">
        <v>84</v>
      </c>
      <c r="DW5" s="33" t="s">
        <v>85</v>
      </c>
      <c r="DX5" s="33" t="s">
        <v>86</v>
      </c>
      <c r="DY5" s="33" t="s">
        <v>87</v>
      </c>
      <c r="DZ5" s="33" t="s">
        <v>88</v>
      </c>
      <c r="EA5" s="33" t="s">
        <v>89</v>
      </c>
      <c r="EB5" s="33" t="s">
        <v>90</v>
      </c>
      <c r="EC5" s="33" t="s">
        <v>91</v>
      </c>
      <c r="ED5" s="33" t="s">
        <v>81</v>
      </c>
      <c r="EE5" s="33" t="s">
        <v>82</v>
      </c>
      <c r="EF5" s="33" t="s">
        <v>83</v>
      </c>
      <c r="EG5" s="33" t="s">
        <v>84</v>
      </c>
      <c r="EH5" s="33" t="s">
        <v>85</v>
      </c>
      <c r="EI5" s="33" t="s">
        <v>86</v>
      </c>
      <c r="EJ5" s="33" t="s">
        <v>87</v>
      </c>
      <c r="EK5" s="33" t="s">
        <v>88</v>
      </c>
      <c r="EL5" s="33" t="s">
        <v>89</v>
      </c>
      <c r="EM5" s="33" t="s">
        <v>90</v>
      </c>
      <c r="EN5" s="33" t="s">
        <v>91</v>
      </c>
    </row>
    <row r="6" spans="1:144" s="37" customFormat="1" x14ac:dyDescent="0.15">
      <c r="A6" s="29" t="s">
        <v>92</v>
      </c>
      <c r="B6" s="34">
        <f>B7</f>
        <v>2018</v>
      </c>
      <c r="C6" s="34">
        <f t="shared" ref="C6:W6" si="3">C7</f>
        <v>243035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三重県　木曽岬町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A8</v>
      </c>
      <c r="M6" s="34" t="str">
        <f t="shared" si="3"/>
        <v>非設置</v>
      </c>
      <c r="N6" s="35" t="str">
        <f t="shared" si="3"/>
        <v>-</v>
      </c>
      <c r="O6" s="35">
        <f t="shared" si="3"/>
        <v>95.98</v>
      </c>
      <c r="P6" s="35">
        <f t="shared" si="3"/>
        <v>100</v>
      </c>
      <c r="Q6" s="35">
        <f t="shared" si="3"/>
        <v>2700</v>
      </c>
      <c r="R6" s="35">
        <f t="shared" si="3"/>
        <v>6313</v>
      </c>
      <c r="S6" s="35">
        <f t="shared" si="3"/>
        <v>15.74</v>
      </c>
      <c r="T6" s="35">
        <f t="shared" si="3"/>
        <v>401.08</v>
      </c>
      <c r="U6" s="35">
        <f t="shared" si="3"/>
        <v>6268</v>
      </c>
      <c r="V6" s="35">
        <f t="shared" si="3"/>
        <v>15.72</v>
      </c>
      <c r="W6" s="35">
        <f t="shared" si="3"/>
        <v>398.73</v>
      </c>
      <c r="X6" s="36">
        <f>IF(X7="",NA(),X7)</f>
        <v>99.53</v>
      </c>
      <c r="Y6" s="36">
        <f t="shared" ref="Y6:AG6" si="4">IF(Y7="",NA(),Y7)</f>
        <v>98.42</v>
      </c>
      <c r="Z6" s="36">
        <f t="shared" si="4"/>
        <v>91.29</v>
      </c>
      <c r="AA6" s="36">
        <f t="shared" si="4"/>
        <v>98.27</v>
      </c>
      <c r="AB6" s="36">
        <f t="shared" si="4"/>
        <v>98.29</v>
      </c>
      <c r="AC6" s="36">
        <f t="shared" si="4"/>
        <v>107.2</v>
      </c>
      <c r="AD6" s="36">
        <f t="shared" si="4"/>
        <v>106.62</v>
      </c>
      <c r="AE6" s="36">
        <f t="shared" si="4"/>
        <v>107.95</v>
      </c>
      <c r="AF6" s="36">
        <f t="shared" si="4"/>
        <v>104.47</v>
      </c>
      <c r="AG6" s="36">
        <f t="shared" si="4"/>
        <v>103.81</v>
      </c>
      <c r="AH6" s="35" t="str">
        <f>IF(AH7="","",IF(AH7="-","【-】","【"&amp;SUBSTITUTE(TEXT(AH7,"#,##0.00"),"-","△")&amp;"】"))</f>
        <v>【112.83】</v>
      </c>
      <c r="AI6" s="35">
        <f>IF(AI7="",NA(),AI7)</f>
        <v>0</v>
      </c>
      <c r="AJ6" s="36">
        <f t="shared" ref="AJ6:AR6" si="5">IF(AJ7="",NA(),AJ7)</f>
        <v>0.09</v>
      </c>
      <c r="AK6" s="36">
        <f t="shared" si="5"/>
        <v>9.91</v>
      </c>
      <c r="AL6" s="36">
        <f t="shared" si="5"/>
        <v>1.83</v>
      </c>
      <c r="AM6" s="36">
        <f t="shared" si="5"/>
        <v>2.09</v>
      </c>
      <c r="AN6" s="36">
        <f t="shared" si="5"/>
        <v>13.46</v>
      </c>
      <c r="AO6" s="36">
        <f t="shared" si="5"/>
        <v>12.59</v>
      </c>
      <c r="AP6" s="36">
        <f t="shared" si="5"/>
        <v>12.44</v>
      </c>
      <c r="AQ6" s="36">
        <f t="shared" si="5"/>
        <v>16.399999999999999</v>
      </c>
      <c r="AR6" s="36">
        <f t="shared" si="5"/>
        <v>25.66</v>
      </c>
      <c r="AS6" s="35" t="str">
        <f>IF(AS7="","",IF(AS7="-","【-】","【"&amp;SUBSTITUTE(TEXT(AS7,"#,##0.00"),"-","△")&amp;"】"))</f>
        <v>【1.05】</v>
      </c>
      <c r="AT6" s="36">
        <f>IF(AT7="",NA(),AT7)</f>
        <v>6909.39</v>
      </c>
      <c r="AU6" s="36">
        <f t="shared" ref="AU6:BC6" si="6">IF(AU7="",NA(),AU7)</f>
        <v>7368.09</v>
      </c>
      <c r="AV6" s="36">
        <f t="shared" si="6"/>
        <v>4342.92</v>
      </c>
      <c r="AW6" s="36">
        <f t="shared" si="6"/>
        <v>7429.89</v>
      </c>
      <c r="AX6" s="36">
        <f t="shared" si="6"/>
        <v>1778.47</v>
      </c>
      <c r="AY6" s="36">
        <f t="shared" si="6"/>
        <v>434.72</v>
      </c>
      <c r="AZ6" s="36">
        <f t="shared" si="6"/>
        <v>416.14</v>
      </c>
      <c r="BA6" s="36">
        <f t="shared" si="6"/>
        <v>371.89</v>
      </c>
      <c r="BB6" s="36">
        <f t="shared" si="6"/>
        <v>293.23</v>
      </c>
      <c r="BC6" s="36">
        <f t="shared" si="6"/>
        <v>300.14</v>
      </c>
      <c r="BD6" s="35" t="str">
        <f>IF(BD7="","",IF(BD7="-","【-】","【"&amp;SUBSTITUTE(TEXT(BD7,"#,##0.00"),"-","△")&amp;"】"))</f>
        <v>【261.93】</v>
      </c>
      <c r="BE6" s="35">
        <f>IF(BE7="",NA(),BE7)</f>
        <v>0</v>
      </c>
      <c r="BF6" s="35">
        <f t="shared" ref="BF6:BN6" si="7">IF(BF7="",NA(),BF7)</f>
        <v>0</v>
      </c>
      <c r="BG6" s="35">
        <f t="shared" si="7"/>
        <v>0</v>
      </c>
      <c r="BH6" s="35">
        <f t="shared" si="7"/>
        <v>0</v>
      </c>
      <c r="BI6" s="35">
        <f t="shared" si="7"/>
        <v>0</v>
      </c>
      <c r="BJ6" s="36">
        <f t="shared" si="7"/>
        <v>495.76</v>
      </c>
      <c r="BK6" s="36">
        <f t="shared" si="7"/>
        <v>487.22</v>
      </c>
      <c r="BL6" s="36">
        <f t="shared" si="7"/>
        <v>483.11</v>
      </c>
      <c r="BM6" s="36">
        <f t="shared" si="7"/>
        <v>542.29999999999995</v>
      </c>
      <c r="BN6" s="36">
        <f t="shared" si="7"/>
        <v>566.65</v>
      </c>
      <c r="BO6" s="35" t="str">
        <f>IF(BO7="","",IF(BO7="-","【-】","【"&amp;SUBSTITUTE(TEXT(BO7,"#,##0.00"),"-","△")&amp;"】"))</f>
        <v>【270.46】</v>
      </c>
      <c r="BP6" s="36">
        <f>IF(BP7="",NA(),BP7)</f>
        <v>96.84</v>
      </c>
      <c r="BQ6" s="36">
        <f t="shared" ref="BQ6:BY6" si="8">IF(BQ7="",NA(),BQ7)</f>
        <v>96.28</v>
      </c>
      <c r="BR6" s="36">
        <f t="shared" si="8"/>
        <v>89.5</v>
      </c>
      <c r="BS6" s="36">
        <f t="shared" si="8"/>
        <v>96.46</v>
      </c>
      <c r="BT6" s="36">
        <f t="shared" si="8"/>
        <v>96.63</v>
      </c>
      <c r="BU6" s="36">
        <f t="shared" si="8"/>
        <v>93.66</v>
      </c>
      <c r="BV6" s="36">
        <f t="shared" si="8"/>
        <v>92.76</v>
      </c>
      <c r="BW6" s="36">
        <f t="shared" si="8"/>
        <v>93.28</v>
      </c>
      <c r="BX6" s="36">
        <f t="shared" si="8"/>
        <v>87.51</v>
      </c>
      <c r="BY6" s="36">
        <f t="shared" si="8"/>
        <v>84.77</v>
      </c>
      <c r="BZ6" s="35" t="str">
        <f>IF(BZ7="","",IF(BZ7="-","【-】","【"&amp;SUBSTITUTE(TEXT(BZ7,"#,##0.00"),"-","△")&amp;"】"))</f>
        <v>【103.91】</v>
      </c>
      <c r="CA6" s="36">
        <f>IF(CA7="",NA(),CA7)</f>
        <v>176.12</v>
      </c>
      <c r="CB6" s="36">
        <f t="shared" ref="CB6:CJ6" si="9">IF(CB7="",NA(),CB7)</f>
        <v>175.97</v>
      </c>
      <c r="CC6" s="36">
        <f t="shared" si="9"/>
        <v>188.69</v>
      </c>
      <c r="CD6" s="36">
        <f t="shared" si="9"/>
        <v>174.37</v>
      </c>
      <c r="CE6" s="36">
        <f t="shared" si="9"/>
        <v>175.77</v>
      </c>
      <c r="CF6" s="36">
        <f t="shared" si="9"/>
        <v>208.21</v>
      </c>
      <c r="CG6" s="36">
        <f t="shared" si="9"/>
        <v>208.67</v>
      </c>
      <c r="CH6" s="36">
        <f t="shared" si="9"/>
        <v>208.29</v>
      </c>
      <c r="CI6" s="36">
        <f t="shared" si="9"/>
        <v>218.42</v>
      </c>
      <c r="CJ6" s="36">
        <f t="shared" si="9"/>
        <v>227.27</v>
      </c>
      <c r="CK6" s="35" t="str">
        <f>IF(CK7="","",IF(CK7="-","【-】","【"&amp;SUBSTITUTE(TEXT(CK7,"#,##0.00"),"-","△")&amp;"】"))</f>
        <v>【167.11】</v>
      </c>
      <c r="CL6" s="36">
        <f>IF(CL7="",NA(),CL7)</f>
        <v>58.34</v>
      </c>
      <c r="CM6" s="36">
        <f t="shared" ref="CM6:CU6" si="10">IF(CM7="",NA(),CM7)</f>
        <v>56.64</v>
      </c>
      <c r="CN6" s="36">
        <f t="shared" si="10"/>
        <v>54.91</v>
      </c>
      <c r="CO6" s="36">
        <f t="shared" si="10"/>
        <v>53.2</v>
      </c>
      <c r="CP6" s="36">
        <f t="shared" si="10"/>
        <v>55.36</v>
      </c>
      <c r="CQ6" s="36">
        <f t="shared" si="10"/>
        <v>49.22</v>
      </c>
      <c r="CR6" s="36">
        <f t="shared" si="10"/>
        <v>49.08</v>
      </c>
      <c r="CS6" s="36">
        <f t="shared" si="10"/>
        <v>49.32</v>
      </c>
      <c r="CT6" s="36">
        <f t="shared" si="10"/>
        <v>50.24</v>
      </c>
      <c r="CU6" s="36">
        <f t="shared" si="10"/>
        <v>50.29</v>
      </c>
      <c r="CV6" s="35" t="str">
        <f>IF(CV7="","",IF(CV7="-","【-】","【"&amp;SUBSTITUTE(TEXT(CV7,"#,##0.00"),"-","△")&amp;"】"))</f>
        <v>【60.27】</v>
      </c>
      <c r="CW6" s="36">
        <f>IF(CW7="",NA(),CW7)</f>
        <v>93.68</v>
      </c>
      <c r="CX6" s="36">
        <f t="shared" ref="CX6:DF6" si="11">IF(CX7="",NA(),CX7)</f>
        <v>91.91</v>
      </c>
      <c r="CY6" s="36">
        <f t="shared" si="11"/>
        <v>93.62</v>
      </c>
      <c r="CZ6" s="36">
        <f t="shared" si="11"/>
        <v>95.72</v>
      </c>
      <c r="DA6" s="36">
        <f t="shared" si="11"/>
        <v>93.5</v>
      </c>
      <c r="DB6" s="36">
        <f t="shared" si="11"/>
        <v>79.48</v>
      </c>
      <c r="DC6" s="36">
        <f t="shared" si="11"/>
        <v>79.3</v>
      </c>
      <c r="DD6" s="36">
        <f t="shared" si="11"/>
        <v>79.34</v>
      </c>
      <c r="DE6" s="36">
        <f t="shared" si="11"/>
        <v>78.650000000000006</v>
      </c>
      <c r="DF6" s="36">
        <f t="shared" si="11"/>
        <v>77.73</v>
      </c>
      <c r="DG6" s="35" t="str">
        <f>IF(DG7="","",IF(DG7="-","【-】","【"&amp;SUBSTITUTE(TEXT(DG7,"#,##0.00"),"-","△")&amp;"】"))</f>
        <v>【89.92】</v>
      </c>
      <c r="DH6" s="36">
        <f>IF(DH7="",NA(),DH7)</f>
        <v>63.24</v>
      </c>
      <c r="DI6" s="36">
        <f t="shared" ref="DI6:DQ6" si="12">IF(DI7="",NA(),DI7)</f>
        <v>64.67</v>
      </c>
      <c r="DJ6" s="36">
        <f t="shared" si="12"/>
        <v>66.349999999999994</v>
      </c>
      <c r="DK6" s="36">
        <f t="shared" si="12"/>
        <v>67.67</v>
      </c>
      <c r="DL6" s="36">
        <f t="shared" si="12"/>
        <v>69.05</v>
      </c>
      <c r="DM6" s="36">
        <f t="shared" si="12"/>
        <v>46.12</v>
      </c>
      <c r="DN6" s="36">
        <f t="shared" si="12"/>
        <v>47.44</v>
      </c>
      <c r="DO6" s="36">
        <f t="shared" si="12"/>
        <v>48.3</v>
      </c>
      <c r="DP6" s="36">
        <f t="shared" si="12"/>
        <v>45.14</v>
      </c>
      <c r="DQ6" s="36">
        <f t="shared" si="12"/>
        <v>45.85</v>
      </c>
      <c r="DR6" s="35" t="str">
        <f>IF(DR7="","",IF(DR7="-","【-】","【"&amp;SUBSTITUTE(TEXT(DR7,"#,##0.00"),"-","△")&amp;"】"))</f>
        <v>【48.85】</v>
      </c>
      <c r="DS6" s="36">
        <f>IF(DS7="",NA(),DS7)</f>
        <v>10.48</v>
      </c>
      <c r="DT6" s="36">
        <f t="shared" ref="DT6:EB6" si="13">IF(DT7="",NA(),DT7)</f>
        <v>14.87</v>
      </c>
      <c r="DU6" s="36">
        <f t="shared" si="13"/>
        <v>18.02</v>
      </c>
      <c r="DV6" s="36">
        <f t="shared" si="13"/>
        <v>18.39</v>
      </c>
      <c r="DW6" s="36">
        <f t="shared" si="13"/>
        <v>18.55</v>
      </c>
      <c r="DX6" s="36">
        <f t="shared" si="13"/>
        <v>9.86</v>
      </c>
      <c r="DY6" s="36">
        <f t="shared" si="13"/>
        <v>11.16</v>
      </c>
      <c r="DZ6" s="36">
        <f t="shared" si="13"/>
        <v>12.43</v>
      </c>
      <c r="EA6" s="36">
        <f t="shared" si="13"/>
        <v>13.58</v>
      </c>
      <c r="EB6" s="36">
        <f t="shared" si="13"/>
        <v>14.13</v>
      </c>
      <c r="EC6" s="35" t="str">
        <f>IF(EC7="","",IF(EC7="-","【-】","【"&amp;SUBSTITUTE(TEXT(EC7,"#,##0.00"),"-","△")&amp;"】"))</f>
        <v>【17.80】</v>
      </c>
      <c r="ED6" s="36">
        <f>IF(ED7="",NA(),ED7)</f>
        <v>0.76</v>
      </c>
      <c r="EE6" s="36">
        <f t="shared" ref="EE6:EM6" si="14">IF(EE7="",NA(),EE7)</f>
        <v>0.56000000000000005</v>
      </c>
      <c r="EF6" s="36">
        <f t="shared" si="14"/>
        <v>0.15</v>
      </c>
      <c r="EG6" s="36">
        <f t="shared" si="14"/>
        <v>0.61</v>
      </c>
      <c r="EH6" s="36">
        <f t="shared" si="14"/>
        <v>0.55000000000000004</v>
      </c>
      <c r="EI6" s="36">
        <f t="shared" si="14"/>
        <v>0.56000000000000005</v>
      </c>
      <c r="EJ6" s="36">
        <f t="shared" si="14"/>
        <v>0.65</v>
      </c>
      <c r="EK6" s="36">
        <f t="shared" si="14"/>
        <v>0.46</v>
      </c>
      <c r="EL6" s="36">
        <f t="shared" si="14"/>
        <v>0.44</v>
      </c>
      <c r="EM6" s="36">
        <f t="shared" si="14"/>
        <v>0.52</v>
      </c>
      <c r="EN6" s="35" t="str">
        <f>IF(EN7="","",IF(EN7="-","【-】","【"&amp;SUBSTITUTE(TEXT(EN7,"#,##0.00"),"-","△")&amp;"】"))</f>
        <v>【0.70】</v>
      </c>
    </row>
    <row r="7" spans="1:144" s="37" customFormat="1" x14ac:dyDescent="0.15">
      <c r="A7" s="29"/>
      <c r="B7" s="38">
        <v>2018</v>
      </c>
      <c r="C7" s="38">
        <v>243035</v>
      </c>
      <c r="D7" s="38">
        <v>46</v>
      </c>
      <c r="E7" s="38">
        <v>1</v>
      </c>
      <c r="F7" s="38">
        <v>0</v>
      </c>
      <c r="G7" s="38">
        <v>1</v>
      </c>
      <c r="H7" s="38" t="s">
        <v>93</v>
      </c>
      <c r="I7" s="38" t="s">
        <v>94</v>
      </c>
      <c r="J7" s="38" t="s">
        <v>95</v>
      </c>
      <c r="K7" s="38" t="s">
        <v>96</v>
      </c>
      <c r="L7" s="38" t="s">
        <v>97</v>
      </c>
      <c r="M7" s="38" t="s">
        <v>98</v>
      </c>
      <c r="N7" s="39" t="s">
        <v>99</v>
      </c>
      <c r="O7" s="39">
        <v>95.98</v>
      </c>
      <c r="P7" s="39">
        <v>100</v>
      </c>
      <c r="Q7" s="39">
        <v>2700</v>
      </c>
      <c r="R7" s="39">
        <v>6313</v>
      </c>
      <c r="S7" s="39">
        <v>15.74</v>
      </c>
      <c r="T7" s="39">
        <v>401.08</v>
      </c>
      <c r="U7" s="39">
        <v>6268</v>
      </c>
      <c r="V7" s="39">
        <v>15.72</v>
      </c>
      <c r="W7" s="39">
        <v>398.73</v>
      </c>
      <c r="X7" s="39">
        <v>99.53</v>
      </c>
      <c r="Y7" s="39">
        <v>98.42</v>
      </c>
      <c r="Z7" s="39">
        <v>91.29</v>
      </c>
      <c r="AA7" s="39">
        <v>98.27</v>
      </c>
      <c r="AB7" s="39">
        <v>98.29</v>
      </c>
      <c r="AC7" s="39">
        <v>107.2</v>
      </c>
      <c r="AD7" s="39">
        <v>106.62</v>
      </c>
      <c r="AE7" s="39">
        <v>107.95</v>
      </c>
      <c r="AF7" s="39">
        <v>104.47</v>
      </c>
      <c r="AG7" s="39">
        <v>103.81</v>
      </c>
      <c r="AH7" s="39">
        <v>112.83</v>
      </c>
      <c r="AI7" s="39">
        <v>0</v>
      </c>
      <c r="AJ7" s="39">
        <v>0.09</v>
      </c>
      <c r="AK7" s="39">
        <v>9.91</v>
      </c>
      <c r="AL7" s="39">
        <v>1.83</v>
      </c>
      <c r="AM7" s="39">
        <v>2.09</v>
      </c>
      <c r="AN7" s="39">
        <v>13.46</v>
      </c>
      <c r="AO7" s="39">
        <v>12.59</v>
      </c>
      <c r="AP7" s="39">
        <v>12.44</v>
      </c>
      <c r="AQ7" s="39">
        <v>16.399999999999999</v>
      </c>
      <c r="AR7" s="39">
        <v>25.66</v>
      </c>
      <c r="AS7" s="39">
        <v>1.05</v>
      </c>
      <c r="AT7" s="39">
        <v>6909.39</v>
      </c>
      <c r="AU7" s="39">
        <v>7368.09</v>
      </c>
      <c r="AV7" s="39">
        <v>4342.92</v>
      </c>
      <c r="AW7" s="39">
        <v>7429.89</v>
      </c>
      <c r="AX7" s="39">
        <v>1778.47</v>
      </c>
      <c r="AY7" s="39">
        <v>434.72</v>
      </c>
      <c r="AZ7" s="39">
        <v>416.14</v>
      </c>
      <c r="BA7" s="39">
        <v>371.89</v>
      </c>
      <c r="BB7" s="39">
        <v>293.23</v>
      </c>
      <c r="BC7" s="39">
        <v>300.14</v>
      </c>
      <c r="BD7" s="39">
        <v>261.93</v>
      </c>
      <c r="BE7" s="39">
        <v>0</v>
      </c>
      <c r="BF7" s="39">
        <v>0</v>
      </c>
      <c r="BG7" s="39">
        <v>0</v>
      </c>
      <c r="BH7" s="39">
        <v>0</v>
      </c>
      <c r="BI7" s="39">
        <v>0</v>
      </c>
      <c r="BJ7" s="39">
        <v>495.76</v>
      </c>
      <c r="BK7" s="39">
        <v>487.22</v>
      </c>
      <c r="BL7" s="39">
        <v>483.11</v>
      </c>
      <c r="BM7" s="39">
        <v>542.29999999999995</v>
      </c>
      <c r="BN7" s="39">
        <v>566.65</v>
      </c>
      <c r="BO7" s="39">
        <v>270.45999999999998</v>
      </c>
      <c r="BP7" s="39">
        <v>96.84</v>
      </c>
      <c r="BQ7" s="39">
        <v>96.28</v>
      </c>
      <c r="BR7" s="39">
        <v>89.5</v>
      </c>
      <c r="BS7" s="39">
        <v>96.46</v>
      </c>
      <c r="BT7" s="39">
        <v>96.63</v>
      </c>
      <c r="BU7" s="39">
        <v>93.66</v>
      </c>
      <c r="BV7" s="39">
        <v>92.76</v>
      </c>
      <c r="BW7" s="39">
        <v>93.28</v>
      </c>
      <c r="BX7" s="39">
        <v>87.51</v>
      </c>
      <c r="BY7" s="39">
        <v>84.77</v>
      </c>
      <c r="BZ7" s="39">
        <v>103.91</v>
      </c>
      <c r="CA7" s="39">
        <v>176.12</v>
      </c>
      <c r="CB7" s="39">
        <v>175.97</v>
      </c>
      <c r="CC7" s="39">
        <v>188.69</v>
      </c>
      <c r="CD7" s="39">
        <v>174.37</v>
      </c>
      <c r="CE7" s="39">
        <v>175.77</v>
      </c>
      <c r="CF7" s="39">
        <v>208.21</v>
      </c>
      <c r="CG7" s="39">
        <v>208.67</v>
      </c>
      <c r="CH7" s="39">
        <v>208.29</v>
      </c>
      <c r="CI7" s="39">
        <v>218.42</v>
      </c>
      <c r="CJ7" s="39">
        <v>227.27</v>
      </c>
      <c r="CK7" s="39">
        <v>167.11</v>
      </c>
      <c r="CL7" s="39">
        <v>58.34</v>
      </c>
      <c r="CM7" s="39">
        <v>56.64</v>
      </c>
      <c r="CN7" s="39">
        <v>54.91</v>
      </c>
      <c r="CO7" s="39">
        <v>53.2</v>
      </c>
      <c r="CP7" s="39">
        <v>55.36</v>
      </c>
      <c r="CQ7" s="39">
        <v>49.22</v>
      </c>
      <c r="CR7" s="39">
        <v>49.08</v>
      </c>
      <c r="CS7" s="39">
        <v>49.32</v>
      </c>
      <c r="CT7" s="39">
        <v>50.24</v>
      </c>
      <c r="CU7" s="39">
        <v>50.29</v>
      </c>
      <c r="CV7" s="39">
        <v>60.27</v>
      </c>
      <c r="CW7" s="39">
        <v>93.68</v>
      </c>
      <c r="CX7" s="39">
        <v>91.91</v>
      </c>
      <c r="CY7" s="39">
        <v>93.62</v>
      </c>
      <c r="CZ7" s="39">
        <v>95.72</v>
      </c>
      <c r="DA7" s="39">
        <v>93.5</v>
      </c>
      <c r="DB7" s="39">
        <v>79.48</v>
      </c>
      <c r="DC7" s="39">
        <v>79.3</v>
      </c>
      <c r="DD7" s="39">
        <v>79.34</v>
      </c>
      <c r="DE7" s="39">
        <v>78.650000000000006</v>
      </c>
      <c r="DF7" s="39">
        <v>77.73</v>
      </c>
      <c r="DG7" s="39">
        <v>89.92</v>
      </c>
      <c r="DH7" s="39">
        <v>63.24</v>
      </c>
      <c r="DI7" s="39">
        <v>64.67</v>
      </c>
      <c r="DJ7" s="39">
        <v>66.349999999999994</v>
      </c>
      <c r="DK7" s="39">
        <v>67.67</v>
      </c>
      <c r="DL7" s="39">
        <v>69.05</v>
      </c>
      <c r="DM7" s="39">
        <v>46.12</v>
      </c>
      <c r="DN7" s="39">
        <v>47.44</v>
      </c>
      <c r="DO7" s="39">
        <v>48.3</v>
      </c>
      <c r="DP7" s="39">
        <v>45.14</v>
      </c>
      <c r="DQ7" s="39">
        <v>45.85</v>
      </c>
      <c r="DR7" s="39">
        <v>48.85</v>
      </c>
      <c r="DS7" s="39">
        <v>10.48</v>
      </c>
      <c r="DT7" s="39">
        <v>14.87</v>
      </c>
      <c r="DU7" s="39">
        <v>18.02</v>
      </c>
      <c r="DV7" s="39">
        <v>18.39</v>
      </c>
      <c r="DW7" s="39">
        <v>18.55</v>
      </c>
      <c r="DX7" s="39">
        <v>9.86</v>
      </c>
      <c r="DY7" s="39">
        <v>11.16</v>
      </c>
      <c r="DZ7" s="39">
        <v>12.43</v>
      </c>
      <c r="EA7" s="39">
        <v>13.58</v>
      </c>
      <c r="EB7" s="39">
        <v>14.13</v>
      </c>
      <c r="EC7" s="39">
        <v>17.8</v>
      </c>
      <c r="ED7" s="39">
        <v>0.76</v>
      </c>
      <c r="EE7" s="39">
        <v>0.56000000000000005</v>
      </c>
      <c r="EF7" s="39">
        <v>0.15</v>
      </c>
      <c r="EG7" s="39">
        <v>0.61</v>
      </c>
      <c r="EH7" s="39">
        <v>0.55000000000000004</v>
      </c>
      <c r="EI7" s="39">
        <v>0.56000000000000005</v>
      </c>
      <c r="EJ7" s="39">
        <v>0.65</v>
      </c>
      <c r="EK7" s="39">
        <v>0.46</v>
      </c>
      <c r="EL7" s="39">
        <v>0.44</v>
      </c>
      <c r="EM7" s="39">
        <v>0.52</v>
      </c>
      <c r="EN7" s="39">
        <v>0.7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15">
      <c r="A9" s="42"/>
      <c r="B9" s="42" t="s">
        <v>100</v>
      </c>
      <c r="C9" s="42" t="s">
        <v>101</v>
      </c>
      <c r="D9" s="42" t="s">
        <v>102</v>
      </c>
      <c r="E9" s="42" t="s">
        <v>103</v>
      </c>
      <c r="F9" s="42" t="s">
        <v>104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2" t="s">
        <v>44</v>
      </c>
      <c r="B10" s="43">
        <f>DATEVALUE($B$6-4&amp;"年1月1日")</f>
        <v>41640</v>
      </c>
      <c r="C10" s="43">
        <f>DATEVALUE($B$6-3&amp;"年1月1日")</f>
        <v>42005</v>
      </c>
      <c r="D10" s="43">
        <f>DATEVALUE($B$6-2&amp;"年1月1日")</f>
        <v>42370</v>
      </c>
      <c r="E10" s="43">
        <f>DATEVALUE($B$6-1&amp;"年1月1日")</f>
        <v>42736</v>
      </c>
      <c r="F10" s="43">
        <f>DATEVALUE($B$6&amp;"年1月1日")</f>
        <v>43101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2019-12-05T04:19:27Z</dcterms:created>
  <dcterms:modified xsi:type="dcterms:W3CDTF">2020-02-05T00:05:54Z</dcterms:modified>
  <cp:category/>
</cp:coreProperties>
</file>