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m0924\Desktop\"/>
    </mc:Choice>
  </mc:AlternateContent>
  <workbookProtection workbookAlgorithmName="SHA-512" workbookHashValue="BjAZKLG3QRoogfu7FaN7b875dih4C2ElpmLrUkwFELsIDMGi3aqHL6m9K+MQNX5oELZB3eOj6e/+EBNi9glKug==" workbookSaltValue="9b42zIktKAwoXI8nbqNMAA==" workbookSpinCount="100000" lockStructure="1"/>
  <bookViews>
    <workbookView xWindow="0" yWindow="0" windowWidth="20490" windowHeight="715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E85" i="4"/>
  <c r="BB10" i="4"/>
  <c r="AT10" i="4"/>
  <c r="AL10" i="4"/>
  <c r="W10" i="4"/>
  <c r="I10" i="4"/>
  <c r="B10" i="4"/>
  <c r="BB8" i="4"/>
  <c r="AT8" i="4"/>
  <c r="AL8" i="4"/>
  <c r="AD8" i="4"/>
  <c r="W8" i="4"/>
  <c r="P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<sst xmlns="http://schemas.openxmlformats.org/spreadsheetml/2006/main" count="220" uniqueCount="108">
  <si>
    <t>経営比較分析表（平成30年度決算）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</si>
  <si>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</si>
  <si>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</si>
  <si>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</si>
  <si>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</si>
  <si>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</si>
  <si>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</si>
  <si>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</si>
  <si>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</si>
  <si>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</si>
  <si>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</si>
  <si>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</si>
  <si>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</si>
  <si>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</si>
  <si>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</si>
  <si>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</si>
  <si>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</si>
  <si>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</si>
  <si>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</si>
  <si>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</si>
  <si>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</si>
  <si>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</si>
  <si>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平成30年度全国平均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</si>
  <si>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</si>
  <si>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</si>
  <si>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</si>
  <si>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</si>
  <si>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</si>
  <si>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</si>
  <si>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</si>
  <si>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</si>
  <si>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</si>
  <si>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</si>
  <si>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</si>
  <si>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</si>
  <si>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</si>
  <si>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</si>
  <si>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</si>
  <si>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</si>
  <si>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</si>
  <si>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</si>
  <si>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</si>
  <si>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</si>
  <si>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</si>
  <si>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</si>
  <si>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</si>
  <si>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</si>
  <si>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</si>
  <si>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</si>
  <si>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</si>
  <si>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</si>
  <si>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</si>
  <si>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</si>
  <si>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</si>
  <si>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</si>
  <si>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</si>
  <si>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</si>
  <si>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</si>
  <si>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</si>
  <si>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</si>
  <si>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</si>
  <si>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</si>
  <si>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</si>
  <si>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</si>
  <si>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</si>
  <si>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</si>
  <si>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</si>
  <si>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</si>
  <si>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</si>
  <si>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</si>
  <si>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</si>
  <si>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</si>
  <si>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</si>
  <si>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</si>
  <si>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</si>
  <si>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</si>
  <si>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</si>
  <si>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</si>
  <si>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</si>
  <si>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</si>
  <si>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</si>
  <si>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</si>
  <si>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</si>
  <si>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</si>
  <si>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</si>
  <si>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</si>
  <si>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</si>
  <si>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</si>
  <si>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</si>
  <si>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</si>
  <si>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</si>
  <si>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</si>
  <si>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</si>
  <si>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三重県　熊野市</t>
  </si>
  <si>
    <t>法適用</t>
  </si>
  <si>
    <t>水道事業</t>
  </si>
  <si>
    <t>末端給水事業</t>
  </si>
  <si>
    <t>A6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</si>
  <si>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</si>
  <si>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</si>
  <si>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</si>
  <si>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</si>
  <si>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</si>
  <si>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</si>
  <si>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</si>
  <si>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②管路経年化率について、平成３０年度から管路経年化率が急増しているが、これは、平成３０年度から管路等の管理システムを変更したことにより、平成２９年度までの管路延長等の数値が大幅に違っていることが発覚した。よって、平成３０年度の数値が現状値に近いものであるが、他団体と比べて高い数値となっている。今後、計画的な更新整備が必要である。</t>
    <rPh sb="1" eb="3">
      <t>カンロ</t>
    </rPh>
    <rPh sb="3" eb="6">
      <t>ケイネンカ</t>
    </rPh>
    <rPh sb="6" eb="7">
      <t>リツ</t>
    </rPh>
    <rPh sb="27" eb="29">
      <t>キュウゾウ</t>
    </rPh>
    <rPh sb="39" eb="41">
      <t>ヘイセイ</t>
    </rPh>
    <rPh sb="43" eb="45">
      <t>ネンド</t>
    </rPh>
    <rPh sb="47" eb="49">
      <t>カンロ</t>
    </rPh>
    <rPh sb="49" eb="50">
      <t>トウ</t>
    </rPh>
    <rPh sb="51" eb="53">
      <t>カンリ</t>
    </rPh>
    <rPh sb="58" eb="60">
      <t>ヘンコウ</t>
    </rPh>
    <rPh sb="68" eb="70">
      <t>ヘイセイ</t>
    </rPh>
    <rPh sb="72" eb="74">
      <t>ネンド</t>
    </rPh>
    <rPh sb="77" eb="79">
      <t>カンロ</t>
    </rPh>
    <rPh sb="79" eb="81">
      <t>エンチョウ</t>
    </rPh>
    <rPh sb="81" eb="82">
      <t>トウ</t>
    </rPh>
    <rPh sb="83" eb="85">
      <t>スウチ</t>
    </rPh>
    <rPh sb="86" eb="88">
      <t>オオハバ</t>
    </rPh>
    <rPh sb="89" eb="90">
      <t>チガ</t>
    </rPh>
    <rPh sb="97" eb="99">
      <t>ハッカク</t>
    </rPh>
    <rPh sb="106" eb="108">
      <t>ヘイセイ</t>
    </rPh>
    <rPh sb="110" eb="112">
      <t>ネンド</t>
    </rPh>
    <rPh sb="113" eb="115">
      <t>スウチ</t>
    </rPh>
    <rPh sb="116" eb="118">
      <t>ゲンジョウ</t>
    </rPh>
    <rPh sb="118" eb="119">
      <t>チ</t>
    </rPh>
    <rPh sb="120" eb="121">
      <t>チカ</t>
    </rPh>
    <rPh sb="129" eb="130">
      <t>タ</t>
    </rPh>
    <rPh sb="130" eb="132">
      <t>ダンタイ</t>
    </rPh>
    <rPh sb="133" eb="134">
      <t>クラ</t>
    </rPh>
    <rPh sb="136" eb="137">
      <t>タカ</t>
    </rPh>
    <rPh sb="138" eb="140">
      <t>スウチ</t>
    </rPh>
    <rPh sb="147" eb="149">
      <t>コンゴ</t>
    </rPh>
    <rPh sb="150" eb="153">
      <t>ケイカクテキ</t>
    </rPh>
    <rPh sb="154" eb="156">
      <t>コウシン</t>
    </rPh>
    <rPh sb="156" eb="158">
      <t>セイビ</t>
    </rPh>
    <rPh sb="159" eb="161">
      <t>ヒツヨウ</t>
    </rPh>
    <phoneticPr fontId="4"/>
  </si>
  <si>
    <t>人口の減少に伴い、経営の根幹となる財源である給水収益が減り続けている。
その一方、施設の老朽化が進んでおり、更新に必要な財源の多くを企業債で賄っている状況である。
今後、安定した経営を継続させていくためには、料金の改定は避けられない。</t>
    <rPh sb="0" eb="2">
      <t>ジンコウ</t>
    </rPh>
    <rPh sb="3" eb="5">
      <t>ゲンショウ</t>
    </rPh>
    <rPh sb="6" eb="7">
      <t>トモナ</t>
    </rPh>
    <rPh sb="9" eb="11">
      <t>ケイエイ</t>
    </rPh>
    <rPh sb="12" eb="14">
      <t>コンカン</t>
    </rPh>
    <rPh sb="17" eb="19">
      <t>ザイゲン</t>
    </rPh>
    <rPh sb="22" eb="24">
      <t>キュウスイ</t>
    </rPh>
    <rPh sb="24" eb="26">
      <t>シュウエキ</t>
    </rPh>
    <rPh sb="27" eb="28">
      <t>ヘ</t>
    </rPh>
    <rPh sb="29" eb="30">
      <t>ツヅ</t>
    </rPh>
    <rPh sb="38" eb="40">
      <t>イッポウ</t>
    </rPh>
    <rPh sb="41" eb="43">
      <t>シセツ</t>
    </rPh>
    <rPh sb="44" eb="47">
      <t>ロウキュウカ</t>
    </rPh>
    <rPh sb="48" eb="49">
      <t>スス</t>
    </rPh>
    <rPh sb="54" eb="56">
      <t>コウシン</t>
    </rPh>
    <rPh sb="57" eb="59">
      <t>ヒツヨウ</t>
    </rPh>
    <rPh sb="60" eb="62">
      <t>ザイゲン</t>
    </rPh>
    <rPh sb="63" eb="64">
      <t>オオ</t>
    </rPh>
    <rPh sb="66" eb="68">
      <t>キギョウ</t>
    </rPh>
    <rPh sb="68" eb="69">
      <t>サイ</t>
    </rPh>
    <rPh sb="70" eb="71">
      <t>マカナ</t>
    </rPh>
    <rPh sb="75" eb="77">
      <t>ジョウキョウ</t>
    </rPh>
    <rPh sb="82" eb="84">
      <t>コンゴ</t>
    </rPh>
    <rPh sb="85" eb="87">
      <t>アンテイ</t>
    </rPh>
    <rPh sb="89" eb="91">
      <t>ケイエイ</t>
    </rPh>
    <rPh sb="92" eb="94">
      <t>ケイゾク</t>
    </rPh>
    <rPh sb="104" eb="106">
      <t>リョウキン</t>
    </rPh>
    <rPh sb="107" eb="109">
      <t>カイテイ</t>
    </rPh>
    <rPh sb="110" eb="111">
      <t>サ</t>
    </rPh>
    <phoneticPr fontId="4"/>
  </si>
  <si>
    <t>①経常収支比率は、９９．０４％と依然として低い状態が続いており、引き続き経営改善に向けた取り組みが必要である。
③流動比率は、他団体と比べて低い。これは、建設改良費等に充てられた企業債の償還が多いからと分析する。
④企業債残高対給水収益比率が高い。将来世代に過重な負担とならないよう適正化していく必要がある。
⑤料金回収率は、１００％を下回っており、必要な経費を料金で賄うことが出来ていない。料金の改定が必要である。
⑧有収率は、他団体と比べて低く、減少傾向にある。主に漏水に起因していると考えられるため、今後も漏水対策を進めていく。</t>
    <rPh sb="1" eb="3">
      <t>ケイジョウ</t>
    </rPh>
    <rPh sb="3" eb="5">
      <t>シュウシ</t>
    </rPh>
    <rPh sb="5" eb="7">
      <t>ヒリツ</t>
    </rPh>
    <rPh sb="16" eb="18">
      <t>イゼン</t>
    </rPh>
    <rPh sb="21" eb="22">
      <t>ヒク</t>
    </rPh>
    <rPh sb="23" eb="25">
      <t>ジョウタイ</t>
    </rPh>
    <rPh sb="26" eb="27">
      <t>ツヅ</t>
    </rPh>
    <rPh sb="32" eb="33">
      <t>ヒ</t>
    </rPh>
    <rPh sb="34" eb="35">
      <t>ツヅ</t>
    </rPh>
    <rPh sb="36" eb="38">
      <t>ケイエイ</t>
    </rPh>
    <rPh sb="38" eb="40">
      <t>カイゼン</t>
    </rPh>
    <rPh sb="41" eb="42">
      <t>ム</t>
    </rPh>
    <rPh sb="44" eb="45">
      <t>ト</t>
    </rPh>
    <rPh sb="46" eb="47">
      <t>ク</t>
    </rPh>
    <rPh sb="49" eb="51">
      <t>ヒツヨウ</t>
    </rPh>
    <rPh sb="57" eb="59">
      <t>リュウドウ</t>
    </rPh>
    <rPh sb="59" eb="61">
      <t>ヒリツ</t>
    </rPh>
    <rPh sb="63" eb="64">
      <t>タ</t>
    </rPh>
    <rPh sb="64" eb="66">
      <t>ダンタイ</t>
    </rPh>
    <rPh sb="67" eb="68">
      <t>クラ</t>
    </rPh>
    <rPh sb="70" eb="71">
      <t>ヒク</t>
    </rPh>
    <rPh sb="77" eb="79">
      <t>ケンセツ</t>
    </rPh>
    <rPh sb="79" eb="81">
      <t>カイリョウ</t>
    </rPh>
    <rPh sb="81" eb="82">
      <t>ヒ</t>
    </rPh>
    <rPh sb="82" eb="83">
      <t>トウ</t>
    </rPh>
    <rPh sb="84" eb="85">
      <t>ア</t>
    </rPh>
    <rPh sb="89" eb="91">
      <t>キギョウ</t>
    </rPh>
    <rPh sb="91" eb="92">
      <t>サイ</t>
    </rPh>
    <rPh sb="93" eb="95">
      <t>ショウカン</t>
    </rPh>
    <rPh sb="96" eb="97">
      <t>オオ</t>
    </rPh>
    <rPh sb="101" eb="103">
      <t>ブンセキ</t>
    </rPh>
    <rPh sb="108" eb="110">
      <t>キギョウ</t>
    </rPh>
    <rPh sb="110" eb="111">
      <t>サイ</t>
    </rPh>
    <rPh sb="111" eb="113">
      <t>ザンダカ</t>
    </rPh>
    <rPh sb="113" eb="114">
      <t>タイ</t>
    </rPh>
    <rPh sb="114" eb="116">
      <t>キュウスイ</t>
    </rPh>
    <rPh sb="116" eb="118">
      <t>シュウエキ</t>
    </rPh>
    <rPh sb="118" eb="120">
      <t>ヒリツ</t>
    </rPh>
    <rPh sb="121" eb="122">
      <t>タカ</t>
    </rPh>
    <rPh sb="124" eb="126">
      <t>ショウライ</t>
    </rPh>
    <rPh sb="126" eb="128">
      <t>セダイ</t>
    </rPh>
    <rPh sb="129" eb="131">
      <t>カジュウ</t>
    </rPh>
    <rPh sb="132" eb="134">
      <t>フタン</t>
    </rPh>
    <rPh sb="141" eb="144">
      <t>テキセイカ</t>
    </rPh>
    <rPh sb="148" eb="150">
      <t>ヒツヨウ</t>
    </rPh>
    <rPh sb="156" eb="158">
      <t>リョウキン</t>
    </rPh>
    <rPh sb="158" eb="160">
      <t>カイシュウ</t>
    </rPh>
    <rPh sb="160" eb="161">
      <t>リツ</t>
    </rPh>
    <rPh sb="168" eb="170">
      <t>シタマワ</t>
    </rPh>
    <rPh sb="175" eb="177">
      <t>ヒツヨウ</t>
    </rPh>
    <rPh sb="178" eb="180">
      <t>ケイヒ</t>
    </rPh>
    <rPh sb="181" eb="183">
      <t>リョウキン</t>
    </rPh>
    <rPh sb="184" eb="185">
      <t>マカナ</t>
    </rPh>
    <rPh sb="189" eb="191">
      <t>デキ</t>
    </rPh>
    <rPh sb="196" eb="198">
      <t>リョウキン</t>
    </rPh>
    <rPh sb="199" eb="201">
      <t>カイテイ</t>
    </rPh>
    <rPh sb="202" eb="204">
      <t>ヒツヨウ</t>
    </rPh>
    <rPh sb="210" eb="213">
      <t>ユウシュウリツ</t>
    </rPh>
    <rPh sb="215" eb="216">
      <t>タ</t>
    </rPh>
    <rPh sb="216" eb="218">
      <t>ダンタイ</t>
    </rPh>
    <rPh sb="219" eb="220">
      <t>クラ</t>
    </rPh>
    <rPh sb="222" eb="223">
      <t>ヒク</t>
    </rPh>
    <rPh sb="225" eb="229">
      <t>ゲンショウケイコウ</t>
    </rPh>
    <rPh sb="233" eb="234">
      <t>オモ</t>
    </rPh>
    <rPh sb="235" eb="237">
      <t>ロウスイ</t>
    </rPh>
    <rPh sb="238" eb="240">
      <t>キイン</t>
    </rPh>
    <rPh sb="245" eb="246">
      <t>カンガ</t>
    </rPh>
    <rPh sb="253" eb="255">
      <t>コンゴ</t>
    </rPh>
    <rPh sb="256" eb="258">
      <t>ロウスイ</t>
    </rPh>
    <rPh sb="258" eb="260">
      <t>タイサク</t>
    </rPh>
    <rPh sb="261" eb="262">
      <t>スス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</si>
</sst>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ge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0.21</c:v>
                </c:pt>
                <c:pt idx="1">
                  <c:v>0.32</c:v>
                </c:pt>
                <c:pt idx="2">
                  <c:v>1.87</c:v>
                </c:pt>
                <c:pt idx="3">
                  <c:v>0.86</c:v>
                </c:pt>
                <c:pt idx="4">
                  <c:v>0.77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D8-4BEC-A0E9-58FB18B95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0.66</c:v>
                </c:pt>
                <c:pt idx="1">
                  <c:v>0.99</c:v>
                </c:pt>
                <c:pt idx="2">
                  <c:v>0.71</c:v>
                </c:pt>
                <c:pt idx="3">
                  <c:v>0.54</c:v>
                </c:pt>
                <c:pt idx="4">
                  <c:v>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0D8-4BEC-A0E9-58FB18B958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68.010000000000005</c:v>
                </c:pt>
                <c:pt idx="1">
                  <c:v>71.19</c:v>
                </c:pt>
                <c:pt idx="2">
                  <c:v>72.63</c:v>
                </c:pt>
                <c:pt idx="3">
                  <c:v>71.16</c:v>
                </c:pt>
                <c:pt idx="4">
                  <c:v>71.41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57-4856-AE38-2107162CA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55.13</c:v>
                </c:pt>
                <c:pt idx="1">
                  <c:v>54.77</c:v>
                </c:pt>
                <c:pt idx="2">
                  <c:v>54.92</c:v>
                </c:pt>
                <c:pt idx="3">
                  <c:v>55.63</c:v>
                </c:pt>
                <c:pt idx="4">
                  <c:v>55.03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57-4856-AE38-2107162CAB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77.3</c:v>
                </c:pt>
                <c:pt idx="1">
                  <c:v>73.8</c:v>
                </c:pt>
                <c:pt idx="2">
                  <c:v>71.400000000000006</c:v>
                </c:pt>
                <c:pt idx="3">
                  <c:v>72.540000000000006</c:v>
                </c:pt>
                <c:pt idx="4">
                  <c:v>72.45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E2-4A97-9ED5-982ECB95F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83</c:v>
                </c:pt>
                <c:pt idx="1">
                  <c:v>82.89</c:v>
                </c:pt>
                <c:pt idx="2">
                  <c:v>82.66</c:v>
                </c:pt>
                <c:pt idx="3">
                  <c:v>82.04</c:v>
                </c:pt>
                <c:pt idx="4">
                  <c:v>81.900000000000006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E2-4A97-9ED5-982ECB95F7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100.23</c:v>
                </c:pt>
                <c:pt idx="1">
                  <c:v>98.31</c:v>
                </c:pt>
                <c:pt idx="2">
                  <c:v>101.8</c:v>
                </c:pt>
                <c:pt idx="3">
                  <c:v>99.63</c:v>
                </c:pt>
                <c:pt idx="4">
                  <c:v>99.04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94-4A8C-AE4C-55FC8B0BA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110.01</c:v>
                </c:pt>
                <c:pt idx="1">
                  <c:v>111.21</c:v>
                </c:pt>
                <c:pt idx="2">
                  <c:v>111.71</c:v>
                </c:pt>
                <c:pt idx="3">
                  <c:v>110.05</c:v>
                </c:pt>
                <c:pt idx="4">
                  <c:v>108.87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94-4A8C-AE4C-55FC8B0BA5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38.020000000000003</c:v>
                </c:pt>
                <c:pt idx="1">
                  <c:v>39.479999999999997</c:v>
                </c:pt>
                <c:pt idx="2">
                  <c:v>40.43</c:v>
                </c:pt>
                <c:pt idx="3">
                  <c:v>41.4</c:v>
                </c:pt>
                <c:pt idx="4">
                  <c:v>42.31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F9-4FFC-B3D0-3AB4BDE50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46.66</c:v>
                </c:pt>
                <c:pt idx="1">
                  <c:v>47.46</c:v>
                </c:pt>
                <c:pt idx="2">
                  <c:v>48.49</c:v>
                </c:pt>
                <c:pt idx="3">
                  <c:v>48.05</c:v>
                </c:pt>
                <c:pt idx="4">
                  <c:v>48.87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9-4FFC-B3D0-3AB4BDE50F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2.87</c:v>
                </c:pt>
                <c:pt idx="1">
                  <c:v>2.88</c:v>
                </c:pt>
                <c:pt idx="2">
                  <c:v>2.84</c:v>
                </c:pt>
                <c:pt idx="3">
                  <c:v>7.35</c:v>
                </c:pt>
                <c:pt idx="4">
                  <c:v>47.76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2F-4F17-AE9A-B1E2137F3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9.85</c:v>
                </c:pt>
                <c:pt idx="1">
                  <c:v>9.7100000000000009</c:v>
                </c:pt>
                <c:pt idx="2">
                  <c:v>12.79</c:v>
                </c:pt>
                <c:pt idx="3">
                  <c:v>13.39</c:v>
                </c:pt>
                <c:pt idx="4">
                  <c:v>14.85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2F-4F17-AE9A-B1E2137F37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2B-47B2-A46F-13D4CC865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2.8</c:v>
                </c:pt>
                <c:pt idx="1">
                  <c:v>1.93</c:v>
                </c:pt>
                <c:pt idx="2">
                  <c:v>1.72</c:v>
                </c:pt>
                <c:pt idx="3">
                  <c:v>2.64</c:v>
                </c:pt>
                <c:pt idx="4">
                  <c:v>3.16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2B-47B2-A46F-13D4CC8652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148.69999999999999</c:v>
                </c:pt>
                <c:pt idx="1">
                  <c:v>131.63999999999999</c:v>
                </c:pt>
                <c:pt idx="2">
                  <c:v>120.24</c:v>
                </c:pt>
                <c:pt idx="3">
                  <c:v>104.53</c:v>
                </c:pt>
                <c:pt idx="4">
                  <c:v>117.25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D-4BA2-9F34-9D0538E46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381.53</c:v>
                </c:pt>
                <c:pt idx="1">
                  <c:v>391.54</c:v>
                </c:pt>
                <c:pt idx="2">
                  <c:v>384.34</c:v>
                </c:pt>
                <c:pt idx="3">
                  <c:v>359.47</c:v>
                </c:pt>
                <c:pt idx="4">
                  <c:v>369.69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7FD-4BA2-9F34-9D0538E46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673.93</c:v>
                </c:pt>
                <c:pt idx="1">
                  <c:v>639.88</c:v>
                </c:pt>
                <c:pt idx="2">
                  <c:v>607.01</c:v>
                </c:pt>
                <c:pt idx="3">
                  <c:v>575.73</c:v>
                </c:pt>
                <c:pt idx="4">
                  <c:v>538.66999999999996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D3-4116-B925-3AC525497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393.27</c:v>
                </c:pt>
                <c:pt idx="1">
                  <c:v>386.97</c:v>
                </c:pt>
                <c:pt idx="2">
                  <c:v>380.58</c:v>
                </c:pt>
                <c:pt idx="3">
                  <c:v>401.79</c:v>
                </c:pt>
                <c:pt idx="4">
                  <c:v>402.99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5D3-4116-B925-3AC5254979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95.63</c:v>
                </c:pt>
                <c:pt idx="1">
                  <c:v>93.85</c:v>
                </c:pt>
                <c:pt idx="2">
                  <c:v>97.88</c:v>
                </c:pt>
                <c:pt idx="3">
                  <c:v>96.05</c:v>
                </c:pt>
                <c:pt idx="4">
                  <c:v>95.67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F3-4D0B-8182-8938F04AD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100.47</c:v>
                </c:pt>
                <c:pt idx="1">
                  <c:v>101.72</c:v>
                </c:pt>
                <c:pt idx="2">
                  <c:v>102.38</c:v>
                </c:pt>
                <c:pt idx="3">
                  <c:v>100.12</c:v>
                </c:pt>
                <c:pt idx="4">
                  <c:v>98.66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F3-4D0B-8182-8938F04ADB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41640</c:v>
                </c:pt>
                <c:pt idx="1">
                  <c:v>42005</c:v>
                </c:pt>
                <c:pt idx="2">
                  <c:v>42370</c:v>
                </c:pt>
                <c:pt idx="3">
                  <c:v>42736</c:v>
                </c:pt>
                <c:pt idx="4">
                  <c:v>43101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134.71</c:v>
                </c:pt>
                <c:pt idx="1">
                  <c:v>137.66</c:v>
                </c:pt>
                <c:pt idx="2">
                  <c:v>132.56</c:v>
                </c:pt>
                <c:pt idx="3">
                  <c:v>135.25</c:v>
                </c:pt>
                <c:pt idx="4">
                  <c:v>134.16999999999999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BD-4B10-AA21-1DC804FE1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169.82</c:v>
                </c:pt>
                <c:pt idx="1">
                  <c:v>168.2</c:v>
                </c:pt>
                <c:pt idx="2">
                  <c:v>168.67</c:v>
                </c:pt>
                <c:pt idx="3">
                  <c:v>174.97</c:v>
                </c:pt>
                <c:pt idx="4">
                  <c:v>178.59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BD-4B10-AA21-1DC804FE15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【261.93】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【270.46】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【89.92】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【167.11】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【103.91】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【48.85】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topLeftCell="AG1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3" t="s">
        <v>0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</row>
    <row r="3" spans="1:78" ht="9.75" customHeight="1" x14ac:dyDescent="0.15">
      <c r="A3" s="2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</row>
    <row r="4" spans="1:78" ht="9.75" customHeight="1" x14ac:dyDescent="0.1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/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/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/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/>
      <c r="BR4" s="83"/>
      <c r="BS4" s="83"/>
      <c r="BT4" s="83"/>
      <c r="BU4" s="83"/>
      <c r="BV4" s="83"/>
      <c r="BW4" s="83"/>
      <c r="BX4" s="83"/>
      <c r="BY4" s="83"/>
      <c r="BZ4" s="8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4" t="str">
        <f>データ!H6</f>
        <v>三重県　熊野市</v>
      </c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84"/>
      <c r="O6" s="84"/>
      <c r="P6" s="84"/>
      <c r="Q6" s="84"/>
      <c r="R6" s="84"/>
      <c r="S6" s="84"/>
      <c r="T6" s="84"/>
      <c r="U6" s="84"/>
      <c r="V6" s="84"/>
      <c r="W6" s="84"/>
      <c r="X6" s="84"/>
      <c r="Y6" s="84"/>
      <c r="Z6" s="84"/>
      <c r="AA6" s="84"/>
      <c r="AB6" s="84"/>
      <c r="AC6" s="84"/>
      <c r="AD6" s="85"/>
      <c r="AE6" s="85"/>
      <c r="AF6" s="85"/>
      <c r="AG6" s="85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5" t="s">
        <v>1</v>
      </c>
      <c r="C7" s="76"/>
      <c r="D7" s="76"/>
      <c r="E7" s="76"/>
      <c r="F7" s="76"/>
      <c r="G7" s="76"/>
      <c r="H7" s="76"/>
      <c r="I7" s="75" t="s">
        <v>2</v>
      </c>
      <c r="J7" s="76"/>
      <c r="K7" s="76"/>
      <c r="L7" s="76"/>
      <c r="M7" s="76"/>
      <c r="N7" s="76"/>
      <c r="O7" s="77"/>
      <c r="P7" s="78" t="s">
        <v>3</v>
      </c>
      <c r="Q7" s="78"/>
      <c r="R7" s="78"/>
      <c r="S7" s="78"/>
      <c r="T7" s="78"/>
      <c r="U7" s="78"/>
      <c r="V7" s="78"/>
      <c r="W7" s="78" t="s">
        <v>4</v>
      </c>
      <c r="X7" s="78"/>
      <c r="Y7" s="78"/>
      <c r="Z7" s="78"/>
      <c r="AA7" s="78"/>
      <c r="AB7" s="78"/>
      <c r="AC7" s="78"/>
      <c r="AD7" s="78" t="s">
        <v>5</v>
      </c>
      <c r="AE7" s="78"/>
      <c r="AF7" s="78"/>
      <c r="AG7" s="78"/>
      <c r="AH7" s="78"/>
      <c r="AI7" s="78"/>
      <c r="AJ7" s="78"/>
      <c r="AK7" s="4"/>
      <c r="AL7" s="78" t="s">
        <v>6</v>
      </c>
      <c r="AM7" s="78"/>
      <c r="AN7" s="78"/>
      <c r="AO7" s="78"/>
      <c r="AP7" s="78"/>
      <c r="AQ7" s="78"/>
      <c r="AR7" s="78"/>
      <c r="AS7" s="78"/>
      <c r="AT7" s="75" t="s">
        <v>7</v>
      </c>
      <c r="AU7" s="76"/>
      <c r="AV7" s="76"/>
      <c r="AW7" s="76"/>
      <c r="AX7" s="76"/>
      <c r="AY7" s="76"/>
      <c r="AZ7" s="76"/>
      <c r="BA7" s="76"/>
      <c r="BB7" s="78" t="s">
        <v>8</v>
      </c>
      <c r="BC7" s="78"/>
      <c r="BD7" s="78"/>
      <c r="BE7" s="78"/>
      <c r="BF7" s="78"/>
      <c r="BG7" s="78"/>
      <c r="BH7" s="78"/>
      <c r="BI7" s="78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79" t="str">
        <f>データ!$I$6</f>
        <v>法適用</v>
      </c>
      <c r="C8" s="80"/>
      <c r="D8" s="80"/>
      <c r="E8" s="80"/>
      <c r="F8" s="80"/>
      <c r="G8" s="80"/>
      <c r="H8" s="80"/>
      <c r="I8" s="79" t="str">
        <f>データ!$J$6</f>
        <v>水道事業</v>
      </c>
      <c r="J8" s="80"/>
      <c r="K8" s="80"/>
      <c r="L8" s="80"/>
      <c r="M8" s="80"/>
      <c r="N8" s="80"/>
      <c r="O8" s="81"/>
      <c r="P8" s="82" t="str">
        <f>データ!$K$6</f>
        <v>末端給水事業</v>
      </c>
      <c r="Q8" s="82"/>
      <c r="R8" s="82"/>
      <c r="S8" s="82"/>
      <c r="T8" s="82"/>
      <c r="U8" s="82"/>
      <c r="V8" s="82"/>
      <c r="W8" s="82" t="str">
        <f>データ!$L$6</f>
        <v>A6</v>
      </c>
      <c r="X8" s="82"/>
      <c r="Y8" s="82"/>
      <c r="Z8" s="82"/>
      <c r="AA8" s="82"/>
      <c r="AB8" s="82"/>
      <c r="AC8" s="82"/>
      <c r="AD8" s="82" t="str">
        <f>データ!$M$6</f>
        <v>非設置</v>
      </c>
      <c r="AE8" s="82"/>
      <c r="AF8" s="82"/>
      <c r="AG8" s="82"/>
      <c r="AH8" s="82"/>
      <c r="AI8" s="82"/>
      <c r="AJ8" s="82"/>
      <c r="AK8" s="4"/>
      <c r="AL8" s="70">
        <f>データ!$R$6</f>
        <v>17077</v>
      </c>
      <c r="AM8" s="70"/>
      <c r="AN8" s="70"/>
      <c r="AO8" s="70"/>
      <c r="AP8" s="70"/>
      <c r="AQ8" s="70"/>
      <c r="AR8" s="70"/>
      <c r="AS8" s="70"/>
      <c r="AT8" s="66">
        <f>データ!$S$6</f>
        <v>373.35</v>
      </c>
      <c r="AU8" s="67"/>
      <c r="AV8" s="67"/>
      <c r="AW8" s="67"/>
      <c r="AX8" s="67"/>
      <c r="AY8" s="67"/>
      <c r="AZ8" s="67"/>
      <c r="BA8" s="67"/>
      <c r="BB8" s="69">
        <f>データ!$T$6</f>
        <v>45.74</v>
      </c>
      <c r="BC8" s="69"/>
      <c r="BD8" s="69"/>
      <c r="BE8" s="69"/>
      <c r="BF8" s="69"/>
      <c r="BG8" s="69"/>
      <c r="BH8" s="69"/>
      <c r="BI8" s="69"/>
      <c r="BJ8" s="3"/>
      <c r="BK8" s="3"/>
      <c r="BL8" s="73" t="s">
        <v>10</v>
      </c>
      <c r="BM8" s="74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5" t="s">
        <v>12</v>
      </c>
      <c r="C9" s="76"/>
      <c r="D9" s="76"/>
      <c r="E9" s="76"/>
      <c r="F9" s="76"/>
      <c r="G9" s="76"/>
      <c r="H9" s="76"/>
      <c r="I9" s="75" t="s">
        <v>13</v>
      </c>
      <c r="J9" s="76"/>
      <c r="K9" s="76"/>
      <c r="L9" s="76"/>
      <c r="M9" s="76"/>
      <c r="N9" s="76"/>
      <c r="O9" s="77"/>
      <c r="P9" s="78" t="s">
        <v>14</v>
      </c>
      <c r="Q9" s="78"/>
      <c r="R9" s="78"/>
      <c r="S9" s="78"/>
      <c r="T9" s="78"/>
      <c r="U9" s="78"/>
      <c r="V9" s="78"/>
      <c r="W9" s="78" t="s">
        <v>15</v>
      </c>
      <c r="X9" s="78"/>
      <c r="Y9" s="78"/>
      <c r="Z9" s="78"/>
      <c r="AA9" s="78"/>
      <c r="AB9" s="78"/>
      <c r="AC9" s="78"/>
      <c r="AD9" s="2"/>
      <c r="AE9" s="2"/>
      <c r="AF9" s="2"/>
      <c r="AG9" s="2"/>
      <c r="AH9" s="4"/>
      <c r="AI9" s="4"/>
      <c r="AJ9" s="4"/>
      <c r="AK9" s="4"/>
      <c r="AL9" s="78" t="s">
        <v>16</v>
      </c>
      <c r="AM9" s="78"/>
      <c r="AN9" s="78"/>
      <c r="AO9" s="78"/>
      <c r="AP9" s="78"/>
      <c r="AQ9" s="78"/>
      <c r="AR9" s="78"/>
      <c r="AS9" s="78"/>
      <c r="AT9" s="75" t="s">
        <v>17</v>
      </c>
      <c r="AU9" s="76"/>
      <c r="AV9" s="76"/>
      <c r="AW9" s="76"/>
      <c r="AX9" s="76"/>
      <c r="AY9" s="76"/>
      <c r="AZ9" s="76"/>
      <c r="BA9" s="76"/>
      <c r="BB9" s="78" t="s">
        <v>18</v>
      </c>
      <c r="BC9" s="78"/>
      <c r="BD9" s="78"/>
      <c r="BE9" s="78"/>
      <c r="BF9" s="78"/>
      <c r="BG9" s="78"/>
      <c r="BH9" s="78"/>
      <c r="BI9" s="78"/>
      <c r="BJ9" s="3"/>
      <c r="BK9" s="3"/>
      <c r="BL9" s="64" t="s">
        <v>19</v>
      </c>
      <c r="BM9" s="65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6" t="str">
        <f>データ!$N$6</f>
        <v>-</v>
      </c>
      <c r="C10" s="67"/>
      <c r="D10" s="67"/>
      <c r="E10" s="67"/>
      <c r="F10" s="67"/>
      <c r="G10" s="67"/>
      <c r="H10" s="67"/>
      <c r="I10" s="66">
        <f>データ!$O$6</f>
        <v>62.71</v>
      </c>
      <c r="J10" s="67"/>
      <c r="K10" s="67"/>
      <c r="L10" s="67"/>
      <c r="M10" s="67"/>
      <c r="N10" s="67"/>
      <c r="O10" s="68"/>
      <c r="P10" s="69">
        <f>データ!$P$6</f>
        <v>91.23</v>
      </c>
      <c r="Q10" s="69"/>
      <c r="R10" s="69"/>
      <c r="S10" s="69"/>
      <c r="T10" s="69"/>
      <c r="U10" s="69"/>
      <c r="V10" s="69"/>
      <c r="W10" s="70">
        <f>データ!$Q$6</f>
        <v>2260</v>
      </c>
      <c r="X10" s="70"/>
      <c r="Y10" s="70"/>
      <c r="Z10" s="70"/>
      <c r="AA10" s="70"/>
      <c r="AB10" s="70"/>
      <c r="AC10" s="70"/>
      <c r="AD10" s="2"/>
      <c r="AE10" s="2"/>
      <c r="AF10" s="2"/>
      <c r="AG10" s="2"/>
      <c r="AH10" s="4"/>
      <c r="AI10" s="4"/>
      <c r="AJ10" s="4"/>
      <c r="AK10" s="4"/>
      <c r="AL10" s="70">
        <f>データ!$U$6</f>
        <v>15326</v>
      </c>
      <c r="AM10" s="70"/>
      <c r="AN10" s="70"/>
      <c r="AO10" s="70"/>
      <c r="AP10" s="70"/>
      <c r="AQ10" s="70"/>
      <c r="AR10" s="70"/>
      <c r="AS10" s="70"/>
      <c r="AT10" s="66">
        <f>データ!$V$6</f>
        <v>18.940000000000001</v>
      </c>
      <c r="AU10" s="67"/>
      <c r="AV10" s="67"/>
      <c r="AW10" s="67"/>
      <c r="AX10" s="67"/>
      <c r="AY10" s="67"/>
      <c r="AZ10" s="67"/>
      <c r="BA10" s="67"/>
      <c r="BB10" s="69">
        <f>データ!$W$6</f>
        <v>809.19</v>
      </c>
      <c r="BC10" s="69"/>
      <c r="BD10" s="69"/>
      <c r="BE10" s="69"/>
      <c r="BF10" s="69"/>
      <c r="BG10" s="69"/>
      <c r="BH10" s="69"/>
      <c r="BI10" s="69"/>
      <c r="BJ10" s="2"/>
      <c r="BK10" s="2"/>
      <c r="BL10" s="71" t="s">
        <v>21</v>
      </c>
      <c r="BM10" s="72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4" t="s">
        <v>25</v>
      </c>
      <c r="BM14" s="45"/>
      <c r="BN14" s="45"/>
      <c r="BO14" s="45"/>
      <c r="BP14" s="45"/>
      <c r="BQ14" s="45"/>
      <c r="BR14" s="45"/>
      <c r="BS14" s="45"/>
      <c r="BT14" s="45"/>
      <c r="BU14" s="45"/>
      <c r="BV14" s="45"/>
      <c r="BW14" s="45"/>
      <c r="BX14" s="45"/>
      <c r="BY14" s="45"/>
      <c r="BZ14" s="4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47"/>
      <c r="BM15" s="48"/>
      <c r="BN15" s="48"/>
      <c r="BO15" s="48"/>
      <c r="BP15" s="48"/>
      <c r="BQ15" s="48"/>
      <c r="BR15" s="48"/>
      <c r="BS15" s="48"/>
      <c r="BT15" s="48"/>
      <c r="BU15" s="48"/>
      <c r="BV15" s="48"/>
      <c r="BW15" s="48"/>
      <c r="BX15" s="48"/>
      <c r="BY15" s="48"/>
      <c r="BZ15" s="49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0" t="s">
        <v>107</v>
      </c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2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0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2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0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2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0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2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0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2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0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2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0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2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0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2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0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2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0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2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0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2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0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2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0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2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0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2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0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2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0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2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0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2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0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2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0"/>
      <c r="BM34" s="51"/>
      <c r="BN34" s="51"/>
      <c r="BO34" s="51"/>
      <c r="BP34" s="51"/>
      <c r="BQ34" s="51"/>
      <c r="BR34" s="51"/>
      <c r="BS34" s="51"/>
      <c r="BT34" s="51"/>
      <c r="BU34" s="51"/>
      <c r="BV34" s="51"/>
      <c r="BW34" s="51"/>
      <c r="BX34" s="51"/>
      <c r="BY34" s="51"/>
      <c r="BZ34" s="52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0"/>
      <c r="BM35" s="51"/>
      <c r="BN35" s="51"/>
      <c r="BO35" s="51"/>
      <c r="BP35" s="51"/>
      <c r="BQ35" s="51"/>
      <c r="BR35" s="51"/>
      <c r="BS35" s="51"/>
      <c r="BT35" s="51"/>
      <c r="BU35" s="51"/>
      <c r="BV35" s="51"/>
      <c r="BW35" s="51"/>
      <c r="BX35" s="51"/>
      <c r="BY35" s="51"/>
      <c r="BZ35" s="52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0"/>
      <c r="BM36" s="51"/>
      <c r="BN36" s="51"/>
      <c r="BO36" s="51"/>
      <c r="BP36" s="51"/>
      <c r="BQ36" s="51"/>
      <c r="BR36" s="51"/>
      <c r="BS36" s="51"/>
      <c r="BT36" s="51"/>
      <c r="BU36" s="51"/>
      <c r="BV36" s="51"/>
      <c r="BW36" s="51"/>
      <c r="BX36" s="51"/>
      <c r="BY36" s="51"/>
      <c r="BZ36" s="52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0"/>
      <c r="BM37" s="51"/>
      <c r="BN37" s="51"/>
      <c r="BO37" s="51"/>
      <c r="BP37" s="51"/>
      <c r="BQ37" s="51"/>
      <c r="BR37" s="51"/>
      <c r="BS37" s="51"/>
      <c r="BT37" s="51"/>
      <c r="BU37" s="51"/>
      <c r="BV37" s="51"/>
      <c r="BW37" s="51"/>
      <c r="BX37" s="51"/>
      <c r="BY37" s="51"/>
      <c r="BZ37" s="52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0"/>
      <c r="BM38" s="51"/>
      <c r="BN38" s="51"/>
      <c r="BO38" s="51"/>
      <c r="BP38" s="51"/>
      <c r="BQ38" s="51"/>
      <c r="BR38" s="51"/>
      <c r="BS38" s="51"/>
      <c r="BT38" s="51"/>
      <c r="BU38" s="51"/>
      <c r="BV38" s="51"/>
      <c r="BW38" s="51"/>
      <c r="BX38" s="51"/>
      <c r="BY38" s="51"/>
      <c r="BZ38" s="52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0"/>
      <c r="BM39" s="51"/>
      <c r="BN39" s="51"/>
      <c r="BO39" s="51"/>
      <c r="BP39" s="51"/>
      <c r="BQ39" s="51"/>
      <c r="BR39" s="51"/>
      <c r="BS39" s="51"/>
      <c r="BT39" s="51"/>
      <c r="BU39" s="51"/>
      <c r="BV39" s="51"/>
      <c r="BW39" s="51"/>
      <c r="BX39" s="51"/>
      <c r="BY39" s="51"/>
      <c r="BZ39" s="52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0"/>
      <c r="BM40" s="51"/>
      <c r="BN40" s="51"/>
      <c r="BO40" s="51"/>
      <c r="BP40" s="51"/>
      <c r="BQ40" s="51"/>
      <c r="BR40" s="51"/>
      <c r="BS40" s="51"/>
      <c r="BT40" s="51"/>
      <c r="BU40" s="51"/>
      <c r="BV40" s="51"/>
      <c r="BW40" s="51"/>
      <c r="BX40" s="51"/>
      <c r="BY40" s="51"/>
      <c r="BZ40" s="52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0"/>
      <c r="BM41" s="51"/>
      <c r="BN41" s="51"/>
      <c r="BO41" s="51"/>
      <c r="BP41" s="51"/>
      <c r="BQ41" s="51"/>
      <c r="BR41" s="51"/>
      <c r="BS41" s="51"/>
      <c r="BT41" s="51"/>
      <c r="BU41" s="51"/>
      <c r="BV41" s="51"/>
      <c r="BW41" s="51"/>
      <c r="BX41" s="51"/>
      <c r="BY41" s="51"/>
      <c r="BZ41" s="52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0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2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0"/>
      <c r="BM43" s="51"/>
      <c r="BN43" s="51"/>
      <c r="BO43" s="51"/>
      <c r="BP43" s="51"/>
      <c r="BQ43" s="51"/>
      <c r="BR43" s="51"/>
      <c r="BS43" s="51"/>
      <c r="BT43" s="51"/>
      <c r="BU43" s="51"/>
      <c r="BV43" s="51"/>
      <c r="BW43" s="51"/>
      <c r="BX43" s="51"/>
      <c r="BY43" s="51"/>
      <c r="BZ43" s="52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0"/>
      <c r="BM44" s="51"/>
      <c r="BN44" s="51"/>
      <c r="BO44" s="51"/>
      <c r="BP44" s="51"/>
      <c r="BQ44" s="51"/>
      <c r="BR44" s="51"/>
      <c r="BS44" s="51"/>
      <c r="BT44" s="51"/>
      <c r="BU44" s="51"/>
      <c r="BV44" s="51"/>
      <c r="BW44" s="51"/>
      <c r="BX44" s="51"/>
      <c r="BY44" s="51"/>
      <c r="BZ44" s="52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4" t="s">
        <v>26</v>
      </c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6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7"/>
      <c r="BM46" s="48"/>
      <c r="BN46" s="48"/>
      <c r="BO46" s="48"/>
      <c r="BP46" s="48"/>
      <c r="BQ46" s="48"/>
      <c r="BR46" s="48"/>
      <c r="BS46" s="48"/>
      <c r="BT46" s="48"/>
      <c r="BU46" s="48"/>
      <c r="BV46" s="48"/>
      <c r="BW46" s="48"/>
      <c r="BX46" s="48"/>
      <c r="BY46" s="48"/>
      <c r="BZ46" s="49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0" t="s">
        <v>105</v>
      </c>
      <c r="BM47" s="51"/>
      <c r="BN47" s="51"/>
      <c r="BO47" s="51"/>
      <c r="BP47" s="51"/>
      <c r="BQ47" s="51"/>
      <c r="BR47" s="51"/>
      <c r="BS47" s="51"/>
      <c r="BT47" s="51"/>
      <c r="BU47" s="51"/>
      <c r="BV47" s="51"/>
      <c r="BW47" s="51"/>
      <c r="BX47" s="51"/>
      <c r="BY47" s="51"/>
      <c r="BZ47" s="52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0"/>
      <c r="BM48" s="51"/>
      <c r="BN48" s="51"/>
      <c r="BO48" s="51"/>
      <c r="BP48" s="51"/>
      <c r="BQ48" s="51"/>
      <c r="BR48" s="51"/>
      <c r="BS48" s="51"/>
      <c r="BT48" s="51"/>
      <c r="BU48" s="51"/>
      <c r="BV48" s="51"/>
      <c r="BW48" s="51"/>
      <c r="BX48" s="51"/>
      <c r="BY48" s="51"/>
      <c r="BZ48" s="52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0"/>
      <c r="BM49" s="51"/>
      <c r="BN49" s="51"/>
      <c r="BO49" s="51"/>
      <c r="BP49" s="51"/>
      <c r="BQ49" s="51"/>
      <c r="BR49" s="51"/>
      <c r="BS49" s="51"/>
      <c r="BT49" s="51"/>
      <c r="BU49" s="51"/>
      <c r="BV49" s="51"/>
      <c r="BW49" s="51"/>
      <c r="BX49" s="51"/>
      <c r="BY49" s="51"/>
      <c r="BZ49" s="52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0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2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0"/>
      <c r="BM51" s="51"/>
      <c r="BN51" s="51"/>
      <c r="BO51" s="51"/>
      <c r="BP51" s="51"/>
      <c r="BQ51" s="51"/>
      <c r="BR51" s="51"/>
      <c r="BS51" s="51"/>
      <c r="BT51" s="51"/>
      <c r="BU51" s="51"/>
      <c r="BV51" s="51"/>
      <c r="BW51" s="51"/>
      <c r="BX51" s="51"/>
      <c r="BY51" s="51"/>
      <c r="BZ51" s="52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0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2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0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2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0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2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0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2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0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2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0"/>
      <c r="BM57" s="51"/>
      <c r="BN57" s="51"/>
      <c r="BO57" s="51"/>
      <c r="BP57" s="51"/>
      <c r="BQ57" s="51"/>
      <c r="BR57" s="51"/>
      <c r="BS57" s="51"/>
      <c r="BT57" s="51"/>
      <c r="BU57" s="51"/>
      <c r="BV57" s="51"/>
      <c r="BW57" s="51"/>
      <c r="BX57" s="51"/>
      <c r="BY57" s="51"/>
      <c r="BZ57" s="52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0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2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0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2"/>
    </row>
    <row r="60" spans="1:78" ht="13.5" customHeight="1" x14ac:dyDescent="0.15">
      <c r="A60" s="2"/>
      <c r="B60" s="61" t="s">
        <v>27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50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2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50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2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0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2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0"/>
      <c r="BM63" s="51"/>
      <c r="BN63" s="51"/>
      <c r="BO63" s="51"/>
      <c r="BP63" s="51"/>
      <c r="BQ63" s="51"/>
      <c r="BR63" s="51"/>
      <c r="BS63" s="51"/>
      <c r="BT63" s="51"/>
      <c r="BU63" s="51"/>
      <c r="BV63" s="51"/>
      <c r="BW63" s="51"/>
      <c r="BX63" s="51"/>
      <c r="BY63" s="51"/>
      <c r="BZ63" s="52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4" t="s">
        <v>28</v>
      </c>
      <c r="BM64" s="45"/>
      <c r="BN64" s="45"/>
      <c r="BO64" s="45"/>
      <c r="BP64" s="45"/>
      <c r="BQ64" s="45"/>
      <c r="BR64" s="45"/>
      <c r="BS64" s="45"/>
      <c r="BT64" s="45"/>
      <c r="BU64" s="45"/>
      <c r="BV64" s="45"/>
      <c r="BW64" s="45"/>
      <c r="BX64" s="45"/>
      <c r="BY64" s="45"/>
      <c r="BZ64" s="46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7"/>
      <c r="BM65" s="48"/>
      <c r="BN65" s="48"/>
      <c r="BO65" s="48"/>
      <c r="BP65" s="48"/>
      <c r="BQ65" s="48"/>
      <c r="BR65" s="48"/>
      <c r="BS65" s="48"/>
      <c r="BT65" s="48"/>
      <c r="BU65" s="48"/>
      <c r="BV65" s="48"/>
      <c r="BW65" s="48"/>
      <c r="BX65" s="48"/>
      <c r="BY65" s="48"/>
      <c r="BZ65" s="49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0" t="s">
        <v>106</v>
      </c>
      <c r="BM66" s="51"/>
      <c r="BN66" s="51"/>
      <c r="BO66" s="51"/>
      <c r="BP66" s="51"/>
      <c r="BQ66" s="51"/>
      <c r="BR66" s="51"/>
      <c r="BS66" s="51"/>
      <c r="BT66" s="51"/>
      <c r="BU66" s="51"/>
      <c r="BV66" s="51"/>
      <c r="BW66" s="51"/>
      <c r="BX66" s="51"/>
      <c r="BY66" s="51"/>
      <c r="BZ66" s="52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0"/>
      <c r="BM67" s="51"/>
      <c r="BN67" s="51"/>
      <c r="BO67" s="51"/>
      <c r="BP67" s="51"/>
      <c r="BQ67" s="51"/>
      <c r="BR67" s="51"/>
      <c r="BS67" s="51"/>
      <c r="BT67" s="51"/>
      <c r="BU67" s="51"/>
      <c r="BV67" s="51"/>
      <c r="BW67" s="51"/>
      <c r="BX67" s="51"/>
      <c r="BY67" s="51"/>
      <c r="BZ67" s="52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0"/>
      <c r="BM68" s="51"/>
      <c r="BN68" s="51"/>
      <c r="BO68" s="51"/>
      <c r="BP68" s="51"/>
      <c r="BQ68" s="51"/>
      <c r="BR68" s="51"/>
      <c r="BS68" s="51"/>
      <c r="BT68" s="51"/>
      <c r="BU68" s="51"/>
      <c r="BV68" s="51"/>
      <c r="BW68" s="51"/>
      <c r="BX68" s="51"/>
      <c r="BY68" s="51"/>
      <c r="BZ68" s="52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0"/>
      <c r="BM69" s="51"/>
      <c r="BN69" s="51"/>
      <c r="BO69" s="51"/>
      <c r="BP69" s="51"/>
      <c r="BQ69" s="51"/>
      <c r="BR69" s="51"/>
      <c r="BS69" s="51"/>
      <c r="BT69" s="51"/>
      <c r="BU69" s="51"/>
      <c r="BV69" s="51"/>
      <c r="BW69" s="51"/>
      <c r="BX69" s="51"/>
      <c r="BY69" s="51"/>
      <c r="BZ69" s="52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0"/>
      <c r="BM70" s="51"/>
      <c r="BN70" s="51"/>
      <c r="BO70" s="51"/>
      <c r="BP70" s="51"/>
      <c r="BQ70" s="51"/>
      <c r="BR70" s="51"/>
      <c r="BS70" s="51"/>
      <c r="BT70" s="51"/>
      <c r="BU70" s="51"/>
      <c r="BV70" s="51"/>
      <c r="BW70" s="51"/>
      <c r="BX70" s="51"/>
      <c r="BY70" s="51"/>
      <c r="BZ70" s="52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0"/>
      <c r="BM71" s="51"/>
      <c r="BN71" s="51"/>
      <c r="BO71" s="51"/>
      <c r="BP71" s="51"/>
      <c r="BQ71" s="51"/>
      <c r="BR71" s="51"/>
      <c r="BS71" s="51"/>
      <c r="BT71" s="51"/>
      <c r="BU71" s="51"/>
      <c r="BV71" s="51"/>
      <c r="BW71" s="51"/>
      <c r="BX71" s="51"/>
      <c r="BY71" s="51"/>
      <c r="BZ71" s="52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0"/>
      <c r="BM72" s="51"/>
      <c r="BN72" s="51"/>
      <c r="BO72" s="51"/>
      <c r="BP72" s="51"/>
      <c r="BQ72" s="51"/>
      <c r="BR72" s="51"/>
      <c r="BS72" s="51"/>
      <c r="BT72" s="51"/>
      <c r="BU72" s="51"/>
      <c r="BV72" s="51"/>
      <c r="BW72" s="51"/>
      <c r="BX72" s="51"/>
      <c r="BY72" s="51"/>
      <c r="BZ72" s="52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0"/>
      <c r="BM73" s="51"/>
      <c r="BN73" s="51"/>
      <c r="BO73" s="51"/>
      <c r="BP73" s="51"/>
      <c r="BQ73" s="51"/>
      <c r="BR73" s="51"/>
      <c r="BS73" s="51"/>
      <c r="BT73" s="51"/>
      <c r="BU73" s="51"/>
      <c r="BV73" s="51"/>
      <c r="BW73" s="51"/>
      <c r="BX73" s="51"/>
      <c r="BY73" s="51"/>
      <c r="BZ73" s="52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0"/>
      <c r="BM74" s="51"/>
      <c r="BN74" s="51"/>
      <c r="BO74" s="51"/>
      <c r="BP74" s="51"/>
      <c r="BQ74" s="51"/>
      <c r="BR74" s="51"/>
      <c r="BS74" s="51"/>
      <c r="BT74" s="51"/>
      <c r="BU74" s="51"/>
      <c r="BV74" s="51"/>
      <c r="BW74" s="51"/>
      <c r="BX74" s="51"/>
      <c r="BY74" s="51"/>
      <c r="BZ74" s="52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0"/>
      <c r="BM75" s="51"/>
      <c r="BN75" s="51"/>
      <c r="BO75" s="51"/>
      <c r="BP75" s="51"/>
      <c r="BQ75" s="51"/>
      <c r="BR75" s="51"/>
      <c r="BS75" s="51"/>
      <c r="BT75" s="51"/>
      <c r="BU75" s="51"/>
      <c r="BV75" s="51"/>
      <c r="BW75" s="51"/>
      <c r="BX75" s="51"/>
      <c r="BY75" s="51"/>
      <c r="BZ75" s="52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0"/>
      <c r="BM76" s="51"/>
      <c r="BN76" s="51"/>
      <c r="BO76" s="51"/>
      <c r="BP76" s="51"/>
      <c r="BQ76" s="51"/>
      <c r="BR76" s="51"/>
      <c r="BS76" s="51"/>
      <c r="BT76" s="51"/>
      <c r="BU76" s="51"/>
      <c r="BV76" s="51"/>
      <c r="BW76" s="51"/>
      <c r="BX76" s="51"/>
      <c r="BY76" s="51"/>
      <c r="BZ76" s="52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0"/>
      <c r="BM77" s="51"/>
      <c r="BN77" s="51"/>
      <c r="BO77" s="51"/>
      <c r="BP77" s="51"/>
      <c r="BQ77" s="51"/>
      <c r="BR77" s="51"/>
      <c r="BS77" s="51"/>
      <c r="BT77" s="51"/>
      <c r="BU77" s="51"/>
      <c r="BV77" s="51"/>
      <c r="BW77" s="51"/>
      <c r="BX77" s="51"/>
      <c r="BY77" s="51"/>
      <c r="BZ77" s="52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0"/>
      <c r="BM78" s="51"/>
      <c r="BN78" s="51"/>
      <c r="BO78" s="51"/>
      <c r="BP78" s="51"/>
      <c r="BQ78" s="51"/>
      <c r="BR78" s="51"/>
      <c r="BS78" s="51"/>
      <c r="BT78" s="51"/>
      <c r="BU78" s="51"/>
      <c r="BV78" s="51"/>
      <c r="BW78" s="51"/>
      <c r="BX78" s="51"/>
      <c r="BY78" s="51"/>
      <c r="BZ78" s="52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0"/>
      <c r="BM79" s="51"/>
      <c r="BN79" s="51"/>
      <c r="BO79" s="51"/>
      <c r="BP79" s="51"/>
      <c r="BQ79" s="51"/>
      <c r="BR79" s="51"/>
      <c r="BS79" s="51"/>
      <c r="BT79" s="51"/>
      <c r="BU79" s="51"/>
      <c r="BV79" s="51"/>
      <c r="BW79" s="51"/>
      <c r="BX79" s="51"/>
      <c r="BY79" s="51"/>
      <c r="BZ79" s="52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0"/>
      <c r="BM80" s="51"/>
      <c r="BN80" s="51"/>
      <c r="BO80" s="51"/>
      <c r="BP80" s="51"/>
      <c r="BQ80" s="51"/>
      <c r="BR80" s="51"/>
      <c r="BS80" s="51"/>
      <c r="BT80" s="51"/>
      <c r="BU80" s="51"/>
      <c r="BV80" s="51"/>
      <c r="BW80" s="51"/>
      <c r="BX80" s="51"/>
      <c r="BY80" s="51"/>
      <c r="BZ80" s="5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0"/>
      <c r="BM81" s="51"/>
      <c r="BN81" s="51"/>
      <c r="BO81" s="51"/>
      <c r="BP81" s="51"/>
      <c r="BQ81" s="51"/>
      <c r="BR81" s="51"/>
      <c r="BS81" s="51"/>
      <c r="BT81" s="51"/>
      <c r="BU81" s="51"/>
      <c r="BV81" s="51"/>
      <c r="BW81" s="51"/>
      <c r="BX81" s="51"/>
      <c r="BY81" s="51"/>
      <c r="BZ81" s="5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3"/>
      <c r="BM82" s="54"/>
      <c r="BN82" s="54"/>
      <c r="BO82" s="54"/>
      <c r="BP82" s="54"/>
      <c r="BQ82" s="54"/>
      <c r="BR82" s="54"/>
      <c r="BS82" s="54"/>
      <c r="BT82" s="54"/>
      <c r="BU82" s="54"/>
      <c r="BV82" s="54"/>
      <c r="BW82" s="54"/>
      <c r="BX82" s="54"/>
      <c r="BY82" s="54"/>
      <c r="BZ82" s="55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【112.83】</v>
      </c>
      <c r="F85" s="27" t="str">
        <f>データ!AS6</f>
        <v>【1.05】</v>
      </c>
      <c r="G85" s="27" t="str">
        <f>データ!BD6</f>
        <v>【261.93】</v>
      </c>
      <c r="H85" s="27" t="str">
        <f>データ!BO6</f>
        <v>【270.46】</v>
      </c>
      <c r="I85" s="27" t="str">
        <f>データ!BZ6</f>
        <v>【103.91】</v>
      </c>
      <c r="J85" s="27" t="str">
        <f>データ!CK6</f>
        <v>【167.11】</v>
      </c>
      <c r="K85" s="27" t="str">
        <f>データ!CV6</f>
        <v>【60.27】</v>
      </c>
      <c r="L85" s="27" t="str">
        <f>データ!DG6</f>
        <v>【89.92】</v>
      </c>
      <c r="M85" s="27" t="str">
        <f>データ!DR6</f>
        <v>【48.85】</v>
      </c>
      <c r="N85" s="27" t="str">
        <f>データ!EC6</f>
        <v>【17.80】</v>
      </c>
      <c r="O85" s="27" t="str">
        <f>データ!EN6</f>
        <v>【0.70】</v>
      </c>
    </row>
  </sheetData>
  <sheetProtection algorithmName="SHA-512" hashValue="n/VTcBYZLxKimMEuOmkjR6OQ2KaxsSOUdSIg/88LSWzgvxkEpO6fHoCK1Fsa3gkXD8tqt21hFGAgYaqqsWYO6A==" saltValue="aj3zL6qZXl0GjJ+fFQykKg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7" t="s">
        <v>50</v>
      </c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9"/>
      <c r="X3" s="93" t="s">
        <v>51</v>
      </c>
      <c r="Y3" s="86"/>
      <c r="Z3" s="86"/>
      <c r="AA3" s="86"/>
      <c r="AB3" s="86"/>
      <c r="AC3" s="86"/>
      <c r="AD3" s="86"/>
      <c r="AE3" s="86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  <c r="AU3" s="86"/>
      <c r="AV3" s="86"/>
      <c r="AW3" s="86"/>
      <c r="AX3" s="86"/>
      <c r="AY3" s="86"/>
      <c r="AZ3" s="86"/>
      <c r="BA3" s="86"/>
      <c r="BB3" s="86"/>
      <c r="BC3" s="86"/>
      <c r="BD3" s="86"/>
      <c r="BE3" s="86"/>
      <c r="BF3" s="86"/>
      <c r="BG3" s="86"/>
      <c r="BH3" s="86"/>
      <c r="BI3" s="86"/>
      <c r="BJ3" s="86"/>
      <c r="BK3" s="86"/>
      <c r="BL3" s="86"/>
      <c r="BM3" s="86"/>
      <c r="BN3" s="86"/>
      <c r="BO3" s="86"/>
      <c r="BP3" s="86"/>
      <c r="BQ3" s="86"/>
      <c r="BR3" s="86"/>
      <c r="BS3" s="86"/>
      <c r="BT3" s="86"/>
      <c r="BU3" s="86"/>
      <c r="BV3" s="86"/>
      <c r="BW3" s="86"/>
      <c r="BX3" s="86"/>
      <c r="BY3" s="86"/>
      <c r="BZ3" s="86"/>
      <c r="CA3" s="86"/>
      <c r="CB3" s="86"/>
      <c r="CC3" s="86"/>
      <c r="CD3" s="86"/>
      <c r="CE3" s="86"/>
      <c r="CF3" s="86"/>
      <c r="CG3" s="86"/>
      <c r="CH3" s="86"/>
      <c r="CI3" s="86"/>
      <c r="CJ3" s="86"/>
      <c r="CK3" s="86"/>
      <c r="CL3" s="86"/>
      <c r="CM3" s="86"/>
      <c r="CN3" s="86"/>
      <c r="CO3" s="86"/>
      <c r="CP3" s="86"/>
      <c r="CQ3" s="86"/>
      <c r="CR3" s="86"/>
      <c r="CS3" s="86"/>
      <c r="CT3" s="86"/>
      <c r="CU3" s="86"/>
      <c r="CV3" s="86"/>
      <c r="CW3" s="86"/>
      <c r="CX3" s="86"/>
      <c r="CY3" s="86"/>
      <c r="CZ3" s="86"/>
      <c r="DA3" s="86"/>
      <c r="DB3" s="86"/>
      <c r="DC3" s="86"/>
      <c r="DD3" s="86"/>
      <c r="DE3" s="86"/>
      <c r="DF3" s="86"/>
      <c r="DG3" s="86"/>
      <c r="DH3" s="86" t="s">
        <v>52</v>
      </c>
      <c r="DI3" s="86"/>
      <c r="DJ3" s="86"/>
      <c r="DK3" s="86"/>
      <c r="DL3" s="86"/>
      <c r="DM3" s="86"/>
      <c r="DN3" s="86"/>
      <c r="DO3" s="86"/>
      <c r="DP3" s="86"/>
      <c r="DQ3" s="86"/>
      <c r="DR3" s="86"/>
      <c r="DS3" s="86"/>
      <c r="DT3" s="86"/>
      <c r="DU3" s="86"/>
      <c r="DV3" s="86"/>
      <c r="DW3" s="86"/>
      <c r="DX3" s="86"/>
      <c r="DY3" s="86"/>
      <c r="DZ3" s="86"/>
      <c r="EA3" s="86"/>
      <c r="EB3" s="86"/>
      <c r="EC3" s="86"/>
      <c r="ED3" s="86"/>
      <c r="EE3" s="86"/>
      <c r="EF3" s="86"/>
      <c r="EG3" s="86"/>
      <c r="EH3" s="86"/>
      <c r="EI3" s="86"/>
      <c r="EJ3" s="86"/>
      <c r="EK3" s="86"/>
      <c r="EL3" s="86"/>
      <c r="EM3" s="86"/>
      <c r="EN3" s="86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0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6" t="s">
        <v>54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 t="s">
        <v>55</v>
      </c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 t="s">
        <v>56</v>
      </c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 t="s">
        <v>57</v>
      </c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 t="s">
        <v>58</v>
      </c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 t="s">
        <v>59</v>
      </c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 t="s">
        <v>60</v>
      </c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 t="s">
        <v>61</v>
      </c>
      <c r="CX4" s="86"/>
      <c r="CY4" s="86"/>
      <c r="CZ4" s="86"/>
      <c r="DA4" s="86"/>
      <c r="DB4" s="86"/>
      <c r="DC4" s="86"/>
      <c r="DD4" s="86"/>
      <c r="DE4" s="86"/>
      <c r="DF4" s="86"/>
      <c r="DG4" s="86"/>
      <c r="DH4" s="86" t="s">
        <v>62</v>
      </c>
      <c r="DI4" s="86"/>
      <c r="DJ4" s="86"/>
      <c r="DK4" s="86"/>
      <c r="DL4" s="86"/>
      <c r="DM4" s="86"/>
      <c r="DN4" s="86"/>
      <c r="DO4" s="86"/>
      <c r="DP4" s="86"/>
      <c r="DQ4" s="86"/>
      <c r="DR4" s="86"/>
      <c r="DS4" s="86" t="s">
        <v>63</v>
      </c>
      <c r="DT4" s="86"/>
      <c r="DU4" s="86"/>
      <c r="DV4" s="86"/>
      <c r="DW4" s="86"/>
      <c r="DX4" s="86"/>
      <c r="DY4" s="86"/>
      <c r="DZ4" s="86"/>
      <c r="EA4" s="86"/>
      <c r="EB4" s="86"/>
      <c r="EC4" s="86"/>
      <c r="ED4" s="86" t="s">
        <v>64</v>
      </c>
      <c r="EE4" s="86"/>
      <c r="EF4" s="86"/>
      <c r="EG4" s="86"/>
      <c r="EH4" s="86"/>
      <c r="EI4" s="86"/>
      <c r="EJ4" s="86"/>
      <c r="EK4" s="86"/>
      <c r="EL4" s="86"/>
      <c r="EM4" s="86"/>
      <c r="EN4" s="86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2018</v>
      </c>
      <c r="C6" s="34">
        <f t="shared" ref="C6:W6" si="3">C7</f>
        <v>242128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三重県　熊野市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A6</v>
      </c>
      <c r="M6" s="34" t="str">
        <f t="shared" si="3"/>
        <v>非設置</v>
      </c>
      <c r="N6" s="35" t="str">
        <f t="shared" si="3"/>
        <v>-</v>
      </c>
      <c r="O6" s="35">
        <f t="shared" si="3"/>
        <v>62.71</v>
      </c>
      <c r="P6" s="35">
        <f t="shared" si="3"/>
        <v>91.23</v>
      </c>
      <c r="Q6" s="35">
        <f t="shared" si="3"/>
        <v>2260</v>
      </c>
      <c r="R6" s="35">
        <f t="shared" si="3"/>
        <v>17077</v>
      </c>
      <c r="S6" s="35">
        <f t="shared" si="3"/>
        <v>373.35</v>
      </c>
      <c r="T6" s="35">
        <f t="shared" si="3"/>
        <v>45.74</v>
      </c>
      <c r="U6" s="35">
        <f t="shared" si="3"/>
        <v>15326</v>
      </c>
      <c r="V6" s="35">
        <f t="shared" si="3"/>
        <v>18.940000000000001</v>
      </c>
      <c r="W6" s="35">
        <f t="shared" si="3"/>
        <v>809.19</v>
      </c>
      <c r="X6" s="36">
        <f>IF(X7="",NA(),X7)</f>
        <v>100.23</v>
      </c>
      <c r="Y6" s="36">
        <f t="shared" ref="Y6:AG6" si="4">IF(Y7="",NA(),Y7)</f>
        <v>98.31</v>
      </c>
      <c r="Z6" s="36">
        <f t="shared" si="4"/>
        <v>101.8</v>
      </c>
      <c r="AA6" s="36">
        <f t="shared" si="4"/>
        <v>99.63</v>
      </c>
      <c r="AB6" s="36">
        <f t="shared" si="4"/>
        <v>99.04</v>
      </c>
      <c r="AC6" s="36">
        <f t="shared" si="4"/>
        <v>110.01</v>
      </c>
      <c r="AD6" s="36">
        <f t="shared" si="4"/>
        <v>111.21</v>
      </c>
      <c r="AE6" s="36">
        <f t="shared" si="4"/>
        <v>111.71</v>
      </c>
      <c r="AF6" s="36">
        <f t="shared" si="4"/>
        <v>110.05</v>
      </c>
      <c r="AG6" s="36">
        <f t="shared" si="4"/>
        <v>108.87</v>
      </c>
      <c r="AH6" s="35" t="str">
        <f>IF(AH7="","",IF(AH7="-","【-】","【"&amp;SUBSTITUTE(TEXT(AH7,"#,##0.00"),"-","△")&amp;"】"))</f>
        <v>【112.83】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6">
        <f t="shared" si="5"/>
        <v>2.8</v>
      </c>
      <c r="AO6" s="36">
        <f t="shared" si="5"/>
        <v>1.93</v>
      </c>
      <c r="AP6" s="36">
        <f t="shared" si="5"/>
        <v>1.72</v>
      </c>
      <c r="AQ6" s="36">
        <f t="shared" si="5"/>
        <v>2.64</v>
      </c>
      <c r="AR6" s="36">
        <f t="shared" si="5"/>
        <v>3.16</v>
      </c>
      <c r="AS6" s="35" t="str">
        <f>IF(AS7="","",IF(AS7="-","【-】","【"&amp;SUBSTITUTE(TEXT(AS7,"#,##0.00"),"-","△")&amp;"】"))</f>
        <v>【1.05】</v>
      </c>
      <c r="AT6" s="36">
        <f>IF(AT7="",NA(),AT7)</f>
        <v>148.69999999999999</v>
      </c>
      <c r="AU6" s="36">
        <f t="shared" ref="AU6:BC6" si="6">IF(AU7="",NA(),AU7)</f>
        <v>131.63999999999999</v>
      </c>
      <c r="AV6" s="36">
        <f t="shared" si="6"/>
        <v>120.24</v>
      </c>
      <c r="AW6" s="36">
        <f t="shared" si="6"/>
        <v>104.53</v>
      </c>
      <c r="AX6" s="36">
        <f t="shared" si="6"/>
        <v>117.25</v>
      </c>
      <c r="AY6" s="36">
        <f t="shared" si="6"/>
        <v>381.53</v>
      </c>
      <c r="AZ6" s="36">
        <f t="shared" si="6"/>
        <v>391.54</v>
      </c>
      <c r="BA6" s="36">
        <f t="shared" si="6"/>
        <v>384.34</v>
      </c>
      <c r="BB6" s="36">
        <f t="shared" si="6"/>
        <v>359.47</v>
      </c>
      <c r="BC6" s="36">
        <f t="shared" si="6"/>
        <v>369.69</v>
      </c>
      <c r="BD6" s="35" t="str">
        <f>IF(BD7="","",IF(BD7="-","【-】","【"&amp;SUBSTITUTE(TEXT(BD7,"#,##0.00"),"-","△")&amp;"】"))</f>
        <v>【261.93】</v>
      </c>
      <c r="BE6" s="36">
        <f>IF(BE7="",NA(),BE7)</f>
        <v>673.93</v>
      </c>
      <c r="BF6" s="36">
        <f t="shared" ref="BF6:BN6" si="7">IF(BF7="",NA(),BF7)</f>
        <v>639.88</v>
      </c>
      <c r="BG6" s="36">
        <f t="shared" si="7"/>
        <v>607.01</v>
      </c>
      <c r="BH6" s="36">
        <f t="shared" si="7"/>
        <v>575.73</v>
      </c>
      <c r="BI6" s="36">
        <f t="shared" si="7"/>
        <v>538.66999999999996</v>
      </c>
      <c r="BJ6" s="36">
        <f t="shared" si="7"/>
        <v>393.27</v>
      </c>
      <c r="BK6" s="36">
        <f t="shared" si="7"/>
        <v>386.97</v>
      </c>
      <c r="BL6" s="36">
        <f t="shared" si="7"/>
        <v>380.58</v>
      </c>
      <c r="BM6" s="36">
        <f t="shared" si="7"/>
        <v>401.79</v>
      </c>
      <c r="BN6" s="36">
        <f t="shared" si="7"/>
        <v>402.99</v>
      </c>
      <c r="BO6" s="35" t="str">
        <f>IF(BO7="","",IF(BO7="-","【-】","【"&amp;SUBSTITUTE(TEXT(BO7,"#,##0.00"),"-","△")&amp;"】"))</f>
        <v>【270.46】</v>
      </c>
      <c r="BP6" s="36">
        <f>IF(BP7="",NA(),BP7)</f>
        <v>95.63</v>
      </c>
      <c r="BQ6" s="36">
        <f t="shared" ref="BQ6:BY6" si="8">IF(BQ7="",NA(),BQ7)</f>
        <v>93.85</v>
      </c>
      <c r="BR6" s="36">
        <f t="shared" si="8"/>
        <v>97.88</v>
      </c>
      <c r="BS6" s="36">
        <f t="shared" si="8"/>
        <v>96.05</v>
      </c>
      <c r="BT6" s="36">
        <f t="shared" si="8"/>
        <v>95.67</v>
      </c>
      <c r="BU6" s="36">
        <f t="shared" si="8"/>
        <v>100.47</v>
      </c>
      <c r="BV6" s="36">
        <f t="shared" si="8"/>
        <v>101.72</v>
      </c>
      <c r="BW6" s="36">
        <f t="shared" si="8"/>
        <v>102.38</v>
      </c>
      <c r="BX6" s="36">
        <f t="shared" si="8"/>
        <v>100.12</v>
      </c>
      <c r="BY6" s="36">
        <f t="shared" si="8"/>
        <v>98.66</v>
      </c>
      <c r="BZ6" s="35" t="str">
        <f>IF(BZ7="","",IF(BZ7="-","【-】","【"&amp;SUBSTITUTE(TEXT(BZ7,"#,##0.00"),"-","△")&amp;"】"))</f>
        <v>【103.91】</v>
      </c>
      <c r="CA6" s="36">
        <f>IF(CA7="",NA(),CA7)</f>
        <v>134.71</v>
      </c>
      <c r="CB6" s="36">
        <f t="shared" ref="CB6:CJ6" si="9">IF(CB7="",NA(),CB7)</f>
        <v>137.66</v>
      </c>
      <c r="CC6" s="36">
        <f t="shared" si="9"/>
        <v>132.56</v>
      </c>
      <c r="CD6" s="36">
        <f t="shared" si="9"/>
        <v>135.25</v>
      </c>
      <c r="CE6" s="36">
        <f t="shared" si="9"/>
        <v>134.16999999999999</v>
      </c>
      <c r="CF6" s="36">
        <f t="shared" si="9"/>
        <v>169.82</v>
      </c>
      <c r="CG6" s="36">
        <f t="shared" si="9"/>
        <v>168.2</v>
      </c>
      <c r="CH6" s="36">
        <f t="shared" si="9"/>
        <v>168.67</v>
      </c>
      <c r="CI6" s="36">
        <f t="shared" si="9"/>
        <v>174.97</v>
      </c>
      <c r="CJ6" s="36">
        <f t="shared" si="9"/>
        <v>178.59</v>
      </c>
      <c r="CK6" s="35" t="str">
        <f>IF(CK7="","",IF(CK7="-","【-】","【"&amp;SUBSTITUTE(TEXT(CK7,"#,##0.00"),"-","△")&amp;"】"))</f>
        <v>【167.11】</v>
      </c>
      <c r="CL6" s="36">
        <f>IF(CL7="",NA(),CL7)</f>
        <v>68.010000000000005</v>
      </c>
      <c r="CM6" s="36">
        <f t="shared" ref="CM6:CU6" si="10">IF(CM7="",NA(),CM7)</f>
        <v>71.19</v>
      </c>
      <c r="CN6" s="36">
        <f t="shared" si="10"/>
        <v>72.63</v>
      </c>
      <c r="CO6" s="36">
        <f t="shared" si="10"/>
        <v>71.16</v>
      </c>
      <c r="CP6" s="36">
        <f t="shared" si="10"/>
        <v>71.41</v>
      </c>
      <c r="CQ6" s="36">
        <f t="shared" si="10"/>
        <v>55.13</v>
      </c>
      <c r="CR6" s="36">
        <f t="shared" si="10"/>
        <v>54.77</v>
      </c>
      <c r="CS6" s="36">
        <f t="shared" si="10"/>
        <v>54.92</v>
      </c>
      <c r="CT6" s="36">
        <f t="shared" si="10"/>
        <v>55.63</v>
      </c>
      <c r="CU6" s="36">
        <f t="shared" si="10"/>
        <v>55.03</v>
      </c>
      <c r="CV6" s="35" t="str">
        <f>IF(CV7="","",IF(CV7="-","【-】","【"&amp;SUBSTITUTE(TEXT(CV7,"#,##0.00"),"-","△")&amp;"】"))</f>
        <v>【60.27】</v>
      </c>
      <c r="CW6" s="36">
        <f>IF(CW7="",NA(),CW7)</f>
        <v>77.3</v>
      </c>
      <c r="CX6" s="36">
        <f t="shared" ref="CX6:DF6" si="11">IF(CX7="",NA(),CX7)</f>
        <v>73.8</v>
      </c>
      <c r="CY6" s="36">
        <f t="shared" si="11"/>
        <v>71.400000000000006</v>
      </c>
      <c r="CZ6" s="36">
        <f t="shared" si="11"/>
        <v>72.540000000000006</v>
      </c>
      <c r="DA6" s="36">
        <f t="shared" si="11"/>
        <v>72.45</v>
      </c>
      <c r="DB6" s="36">
        <f t="shared" si="11"/>
        <v>83</v>
      </c>
      <c r="DC6" s="36">
        <f t="shared" si="11"/>
        <v>82.89</v>
      </c>
      <c r="DD6" s="36">
        <f t="shared" si="11"/>
        <v>82.66</v>
      </c>
      <c r="DE6" s="36">
        <f t="shared" si="11"/>
        <v>82.04</v>
      </c>
      <c r="DF6" s="36">
        <f t="shared" si="11"/>
        <v>81.900000000000006</v>
      </c>
      <c r="DG6" s="35" t="str">
        <f>IF(DG7="","",IF(DG7="-","【-】","【"&amp;SUBSTITUTE(TEXT(DG7,"#,##0.00"),"-","△")&amp;"】"))</f>
        <v>【89.92】</v>
      </c>
      <c r="DH6" s="36">
        <f>IF(DH7="",NA(),DH7)</f>
        <v>38.020000000000003</v>
      </c>
      <c r="DI6" s="36">
        <f t="shared" ref="DI6:DQ6" si="12">IF(DI7="",NA(),DI7)</f>
        <v>39.479999999999997</v>
      </c>
      <c r="DJ6" s="36">
        <f t="shared" si="12"/>
        <v>40.43</v>
      </c>
      <c r="DK6" s="36">
        <f t="shared" si="12"/>
        <v>41.4</v>
      </c>
      <c r="DL6" s="36">
        <f t="shared" si="12"/>
        <v>42.31</v>
      </c>
      <c r="DM6" s="36">
        <f t="shared" si="12"/>
        <v>46.66</v>
      </c>
      <c r="DN6" s="36">
        <f t="shared" si="12"/>
        <v>47.46</v>
      </c>
      <c r="DO6" s="36">
        <f t="shared" si="12"/>
        <v>48.49</v>
      </c>
      <c r="DP6" s="36">
        <f t="shared" si="12"/>
        <v>48.05</v>
      </c>
      <c r="DQ6" s="36">
        <f t="shared" si="12"/>
        <v>48.87</v>
      </c>
      <c r="DR6" s="35" t="str">
        <f>IF(DR7="","",IF(DR7="-","【-】","【"&amp;SUBSTITUTE(TEXT(DR7,"#,##0.00"),"-","△")&amp;"】"))</f>
        <v>【48.85】</v>
      </c>
      <c r="DS6" s="36">
        <f>IF(DS7="",NA(),DS7)</f>
        <v>2.87</v>
      </c>
      <c r="DT6" s="36">
        <f t="shared" ref="DT6:EB6" si="13">IF(DT7="",NA(),DT7)</f>
        <v>2.88</v>
      </c>
      <c r="DU6" s="36">
        <f t="shared" si="13"/>
        <v>2.84</v>
      </c>
      <c r="DV6" s="36">
        <f t="shared" si="13"/>
        <v>7.35</v>
      </c>
      <c r="DW6" s="36">
        <f t="shared" si="13"/>
        <v>47.76</v>
      </c>
      <c r="DX6" s="36">
        <f t="shared" si="13"/>
        <v>9.85</v>
      </c>
      <c r="DY6" s="36">
        <f t="shared" si="13"/>
        <v>9.7100000000000009</v>
      </c>
      <c r="DZ6" s="36">
        <f t="shared" si="13"/>
        <v>12.79</v>
      </c>
      <c r="EA6" s="36">
        <f t="shared" si="13"/>
        <v>13.39</v>
      </c>
      <c r="EB6" s="36">
        <f t="shared" si="13"/>
        <v>14.85</v>
      </c>
      <c r="EC6" s="35" t="str">
        <f>IF(EC7="","",IF(EC7="-","【-】","【"&amp;SUBSTITUTE(TEXT(EC7,"#,##0.00"),"-","△")&amp;"】"))</f>
        <v>【17.80】</v>
      </c>
      <c r="ED6" s="36">
        <f>IF(ED7="",NA(),ED7)</f>
        <v>0.21</v>
      </c>
      <c r="EE6" s="36">
        <f t="shared" ref="EE6:EM6" si="14">IF(EE7="",NA(),EE7)</f>
        <v>0.32</v>
      </c>
      <c r="EF6" s="36">
        <f t="shared" si="14"/>
        <v>1.87</v>
      </c>
      <c r="EG6" s="36">
        <f t="shared" si="14"/>
        <v>0.86</v>
      </c>
      <c r="EH6" s="36">
        <f t="shared" si="14"/>
        <v>0.77</v>
      </c>
      <c r="EI6" s="36">
        <f t="shared" si="14"/>
        <v>0.66</v>
      </c>
      <c r="EJ6" s="36">
        <f t="shared" si="14"/>
        <v>0.99</v>
      </c>
      <c r="EK6" s="36">
        <f t="shared" si="14"/>
        <v>0.71</v>
      </c>
      <c r="EL6" s="36">
        <f t="shared" si="14"/>
        <v>0.54</v>
      </c>
      <c r="EM6" s="36">
        <f t="shared" si="14"/>
        <v>0.5</v>
      </c>
      <c r="EN6" s="35" t="str">
        <f>IF(EN7="","",IF(EN7="-","【-】","【"&amp;SUBSTITUTE(TEXT(EN7,"#,##0.00"),"-","△")&amp;"】"))</f>
        <v>【0.70】</v>
      </c>
    </row>
    <row r="7" spans="1:144" s="37" customFormat="1" x14ac:dyDescent="0.15">
      <c r="A7" s="29"/>
      <c r="B7" s="38">
        <v>2018</v>
      </c>
      <c r="C7" s="38">
        <v>242128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62.71</v>
      </c>
      <c r="P7" s="39">
        <v>91.23</v>
      </c>
      <c r="Q7" s="39">
        <v>2260</v>
      </c>
      <c r="R7" s="39">
        <v>17077</v>
      </c>
      <c r="S7" s="39">
        <v>373.35</v>
      </c>
      <c r="T7" s="39">
        <v>45.74</v>
      </c>
      <c r="U7" s="39">
        <v>15326</v>
      </c>
      <c r="V7" s="39">
        <v>18.940000000000001</v>
      </c>
      <c r="W7" s="39">
        <v>809.19</v>
      </c>
      <c r="X7" s="39">
        <v>100.23</v>
      </c>
      <c r="Y7" s="39">
        <v>98.31</v>
      </c>
      <c r="Z7" s="39">
        <v>101.8</v>
      </c>
      <c r="AA7" s="39">
        <v>99.63</v>
      </c>
      <c r="AB7" s="39">
        <v>99.04</v>
      </c>
      <c r="AC7" s="39">
        <v>110.01</v>
      </c>
      <c r="AD7" s="39">
        <v>111.21</v>
      </c>
      <c r="AE7" s="39">
        <v>111.71</v>
      </c>
      <c r="AF7" s="39">
        <v>110.05</v>
      </c>
      <c r="AG7" s="39">
        <v>108.87</v>
      </c>
      <c r="AH7" s="39">
        <v>112.83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2.8</v>
      </c>
      <c r="AO7" s="39">
        <v>1.93</v>
      </c>
      <c r="AP7" s="39">
        <v>1.72</v>
      </c>
      <c r="AQ7" s="39">
        <v>2.64</v>
      </c>
      <c r="AR7" s="39">
        <v>3.16</v>
      </c>
      <c r="AS7" s="39">
        <v>1.05</v>
      </c>
      <c r="AT7" s="39">
        <v>148.69999999999999</v>
      </c>
      <c r="AU7" s="39">
        <v>131.63999999999999</v>
      </c>
      <c r="AV7" s="39">
        <v>120.24</v>
      </c>
      <c r="AW7" s="39">
        <v>104.53</v>
      </c>
      <c r="AX7" s="39">
        <v>117.25</v>
      </c>
      <c r="AY7" s="39">
        <v>381.53</v>
      </c>
      <c r="AZ7" s="39">
        <v>391.54</v>
      </c>
      <c r="BA7" s="39">
        <v>384.34</v>
      </c>
      <c r="BB7" s="39">
        <v>359.47</v>
      </c>
      <c r="BC7" s="39">
        <v>369.69</v>
      </c>
      <c r="BD7" s="39">
        <v>261.93</v>
      </c>
      <c r="BE7" s="39">
        <v>673.93</v>
      </c>
      <c r="BF7" s="39">
        <v>639.88</v>
      </c>
      <c r="BG7" s="39">
        <v>607.01</v>
      </c>
      <c r="BH7" s="39">
        <v>575.73</v>
      </c>
      <c r="BI7" s="39">
        <v>538.66999999999996</v>
      </c>
      <c r="BJ7" s="39">
        <v>393.27</v>
      </c>
      <c r="BK7" s="39">
        <v>386.97</v>
      </c>
      <c r="BL7" s="39">
        <v>380.58</v>
      </c>
      <c r="BM7" s="39">
        <v>401.79</v>
      </c>
      <c r="BN7" s="39">
        <v>402.99</v>
      </c>
      <c r="BO7" s="39">
        <v>270.45999999999998</v>
      </c>
      <c r="BP7" s="39">
        <v>95.63</v>
      </c>
      <c r="BQ7" s="39">
        <v>93.85</v>
      </c>
      <c r="BR7" s="39">
        <v>97.88</v>
      </c>
      <c r="BS7" s="39">
        <v>96.05</v>
      </c>
      <c r="BT7" s="39">
        <v>95.67</v>
      </c>
      <c r="BU7" s="39">
        <v>100.47</v>
      </c>
      <c r="BV7" s="39">
        <v>101.72</v>
      </c>
      <c r="BW7" s="39">
        <v>102.38</v>
      </c>
      <c r="BX7" s="39">
        <v>100.12</v>
      </c>
      <c r="BY7" s="39">
        <v>98.66</v>
      </c>
      <c r="BZ7" s="39">
        <v>103.91</v>
      </c>
      <c r="CA7" s="39">
        <v>134.71</v>
      </c>
      <c r="CB7" s="39">
        <v>137.66</v>
      </c>
      <c r="CC7" s="39">
        <v>132.56</v>
      </c>
      <c r="CD7" s="39">
        <v>135.25</v>
      </c>
      <c r="CE7" s="39">
        <v>134.16999999999999</v>
      </c>
      <c r="CF7" s="39">
        <v>169.82</v>
      </c>
      <c r="CG7" s="39">
        <v>168.2</v>
      </c>
      <c r="CH7" s="39">
        <v>168.67</v>
      </c>
      <c r="CI7" s="39">
        <v>174.97</v>
      </c>
      <c r="CJ7" s="39">
        <v>178.59</v>
      </c>
      <c r="CK7" s="39">
        <v>167.11</v>
      </c>
      <c r="CL7" s="39">
        <v>68.010000000000005</v>
      </c>
      <c r="CM7" s="39">
        <v>71.19</v>
      </c>
      <c r="CN7" s="39">
        <v>72.63</v>
      </c>
      <c r="CO7" s="39">
        <v>71.16</v>
      </c>
      <c r="CP7" s="39">
        <v>71.41</v>
      </c>
      <c r="CQ7" s="39">
        <v>55.13</v>
      </c>
      <c r="CR7" s="39">
        <v>54.77</v>
      </c>
      <c r="CS7" s="39">
        <v>54.92</v>
      </c>
      <c r="CT7" s="39">
        <v>55.63</v>
      </c>
      <c r="CU7" s="39">
        <v>55.03</v>
      </c>
      <c r="CV7" s="39">
        <v>60.27</v>
      </c>
      <c r="CW7" s="39">
        <v>77.3</v>
      </c>
      <c r="CX7" s="39">
        <v>73.8</v>
      </c>
      <c r="CY7" s="39">
        <v>71.400000000000006</v>
      </c>
      <c r="CZ7" s="39">
        <v>72.540000000000006</v>
      </c>
      <c r="DA7" s="39">
        <v>72.45</v>
      </c>
      <c r="DB7" s="39">
        <v>83</v>
      </c>
      <c r="DC7" s="39">
        <v>82.89</v>
      </c>
      <c r="DD7" s="39">
        <v>82.66</v>
      </c>
      <c r="DE7" s="39">
        <v>82.04</v>
      </c>
      <c r="DF7" s="39">
        <v>81.900000000000006</v>
      </c>
      <c r="DG7" s="39">
        <v>89.92</v>
      </c>
      <c r="DH7" s="39">
        <v>38.020000000000003</v>
      </c>
      <c r="DI7" s="39">
        <v>39.479999999999997</v>
      </c>
      <c r="DJ7" s="39">
        <v>40.43</v>
      </c>
      <c r="DK7" s="39">
        <v>41.4</v>
      </c>
      <c r="DL7" s="39">
        <v>42.31</v>
      </c>
      <c r="DM7" s="39">
        <v>46.66</v>
      </c>
      <c r="DN7" s="39">
        <v>47.46</v>
      </c>
      <c r="DO7" s="39">
        <v>48.49</v>
      </c>
      <c r="DP7" s="39">
        <v>48.05</v>
      </c>
      <c r="DQ7" s="39">
        <v>48.87</v>
      </c>
      <c r="DR7" s="39">
        <v>48.85</v>
      </c>
      <c r="DS7" s="39">
        <v>2.87</v>
      </c>
      <c r="DT7" s="39">
        <v>2.88</v>
      </c>
      <c r="DU7" s="39">
        <v>2.84</v>
      </c>
      <c r="DV7" s="39">
        <v>7.35</v>
      </c>
      <c r="DW7" s="39">
        <v>47.76</v>
      </c>
      <c r="DX7" s="39">
        <v>9.85</v>
      </c>
      <c r="DY7" s="39">
        <v>9.7100000000000009</v>
      </c>
      <c r="DZ7" s="39">
        <v>12.79</v>
      </c>
      <c r="EA7" s="39">
        <v>13.39</v>
      </c>
      <c r="EB7" s="39">
        <v>14.85</v>
      </c>
      <c r="EC7" s="39">
        <v>17.8</v>
      </c>
      <c r="ED7" s="39">
        <v>0.21</v>
      </c>
      <c r="EE7" s="39">
        <v>0.32</v>
      </c>
      <c r="EF7" s="39">
        <v>1.87</v>
      </c>
      <c r="EG7" s="39">
        <v>0.86</v>
      </c>
      <c r="EH7" s="39">
        <v>0.77</v>
      </c>
      <c r="EI7" s="39">
        <v>0.66</v>
      </c>
      <c r="EJ7" s="39">
        <v>0.99</v>
      </c>
      <c r="EK7" s="39">
        <v>0.71</v>
      </c>
      <c r="EL7" s="39">
        <v>0.54</v>
      </c>
      <c r="EM7" s="39">
        <v>0.5</v>
      </c>
      <c r="EN7" s="39">
        <v>0.7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>DATEVALUE($B$6-4&amp;"年1月1日")</f>
        <v>41640</v>
      </c>
      <c r="C10" s="43">
        <f>DATEVALUE($B$6-3&amp;"年1月1日")</f>
        <v>42005</v>
      </c>
      <c r="D10" s="43">
        <f>DATEVALUE($B$6-2&amp;"年1月1日")</f>
        <v>42370</v>
      </c>
      <c r="E10" s="43">
        <f>DATEVALUE($B$6-1&amp;"年1月1日")</f>
        <v>42736</v>
      </c>
      <c r="F10" s="43">
        <f>DATEVALUE($B$6&amp;"年1月1日")</f>
        <v>43101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熊野市</cp:lastModifiedBy>
  <cp:lastPrinted>2020-02-05T01:08:46Z</cp:lastPrinted>
  <dcterms:created xsi:type="dcterms:W3CDTF">2019-12-05T04:19:22Z</dcterms:created>
  <dcterms:modified xsi:type="dcterms:W3CDTF">2020-02-13T00:07:40Z</dcterms:modified>
  <cp:category/>
</cp:coreProperties>
</file>