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026\e財政第２班\22_公営企業決算\H29公営企業決算統計\15_経営比較\03_H29決算経営比較分析表\03_市町から回答\下水道事業\04 松阪市\"/>
    </mc:Choice>
  </mc:AlternateContent>
  <workbookProtection workbookAlgorithmName="SHA-512" workbookHashValue="xMcNCYoUAu824prXNkFdBnRRHNrJ5usTe0qv1EJkw6hJVoV3y7VEsQUct74po1TrQ698pYH+8e4Zmk05ASbg8g==" workbookSaltValue="YMokRm/xBGFtYWRrAENH8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 r="D10" i="5" l="1"/>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<sst xmlns="http://schemas.openxmlformats.org/spreadsheetml/2006/main" count="240" uniqueCount="125">
  <si>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</si>
  <si>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</si>
  <si>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</si>
  <si>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</si>
  <si>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</si>
  <si>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</si>
  <si>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</si>
  <si>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</si>
  <si>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</si>
  <si>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</si>
  <si>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</si>
  <si>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</si>
  <si>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</si>
  <si>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</si>
  <si>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</si>
  <si>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</si>
  <si>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</si>
  <si>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</si>
  <si>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</si>
  <si>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</si>
  <si>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</si>
  <si>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</si>
  <si>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</si>
  <si>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</si>
  <si>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</si>
  <si>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</si>
  <si>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</si>
  <si>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</si>
  <si>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</si>
  <si>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</si>
  <si>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</si>
  <si>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</si>
  <si>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</si>
  <si>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</si>
  <si>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</si>
  <si>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</si>
  <si>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</si>
  <si>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</si>
  <si>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</si>
  <si>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</si>
  <si>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</si>
  <si>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</si>
  <si>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</si>
  <si>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</si>
  <si>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</si>
  <si>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</si>
  <si>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</si>
  <si>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</si>
  <si>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</si>
  <si>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</si>
  <si>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</si>
  <si>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</si>
  <si>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</si>
  <si>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</si>
  <si>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</si>
  <si>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</si>
  <si>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</si>
  <si>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</si>
  <si>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</si>
  <si>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</si>
  <si>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</si>
  <si>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</si>
  <si>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</si>
  <si>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</si>
  <si>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</si>
  <si>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</si>
  <si>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</si>
  <si>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</si>
  <si>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</si>
  <si>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</si>
  <si>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</si>
  <si>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</si>
  <si>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</si>
  <si>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</si>
  <si>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</si>
  <si>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</si>
  <si>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</si>
  <si>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</si>
  <si>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</si>
  <si>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</si>
  <si>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</si>
  <si>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</si>
  <si>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</si>
  <si>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</si>
  <si>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</si>
  <si>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</si>
  <si>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</si>
  <si>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</si>
  <si>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</si>
  <si>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</si>
  <si>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</si>
  <si>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</si>
  <si>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</si>
  <si>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</si>
  <si>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</si>
  <si>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</si>
  <si>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</si>
  <si>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</si>
  <si>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</si>
  <si>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</si>
  <si>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</si>
  <si>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</si>
  <si>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</si>
  <si>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</si>
  <si>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</si>
  <si>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</si>
  <si>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</si>
  <si>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</si>
  <si>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</si>
  <si>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</si>
  <si>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</si>
  <si>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</si>
  <si>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</si>
  <si>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</si>
  <si>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</si>
  <si>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</si>
  <si>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</si>
  <si>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</si>
  <si>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</si>
  <si>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</si>
  <si>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</si>
  <si>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</si>
  <si>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本市の農業集落排水施設は、平成に入ってから供用開始していることもあり、現時点では、管渠についての更新等は考えていない。</t>
    <phoneticPr fontId="4"/>
  </si>
  <si>
    <t>①収益的収支比率については、毎年度100％前後を推移しているが、これは、維持管理費や償還金を料金収入だけでなく一般会計からの繰入金で賄っているためである。
④企業債残高対事業規模比率については、0.00％となっているが、これは、償還金のすべてを一般会計からの繰入金で賄っているためである。
⑤経費回収率については、類似団体平均と比較すると低くなっている。計画的な施設の維持管理に努めているが、維持管理費が高いため費用の削減を検討する必要がある。
⑥汚水処理原価については、類似団体平均と比較すると高くなっている。施設の維持管理にかかる費用が高いことによる。
⑦施設利用率については、類似団体平均と比較すると、高くなっている。
⑧水洗化率については、類似団体平均と比較すると高くなっている。</t>
    <rPh sb="181" eb="183">
      <t>シセツ</t>
    </rPh>
    <rPh sb="200" eb="201">
      <t>ヒ</t>
    </rPh>
    <rPh sb="202" eb="203">
      <t>タカ</t>
    </rPh>
    <rPh sb="206" eb="208">
      <t>ヒヨウ</t>
    </rPh>
    <rPh sb="209" eb="211">
      <t>サクゲン</t>
    </rPh>
    <rPh sb="212" eb="214">
      <t>ケントウ</t>
    </rPh>
    <rPh sb="216" eb="218">
      <t>ヒツヨウ</t>
    </rPh>
    <phoneticPr fontId="4"/>
  </si>
  <si>
    <t>平成28年度末の「松阪市下水道事業経営戦略」策定に伴い、この計画に沿って事業を進めていくことになる。なお、経営戦略において平成30年度実施であった機能診断は平成31年度に実施予定となる。</t>
    <rPh sb="53" eb="55">
      <t>ケイエイ</t>
    </rPh>
    <rPh sb="55" eb="57">
      <t>センリャク</t>
    </rPh>
    <rPh sb="61" eb="63">
      <t>ヘイセイ</t>
    </rPh>
    <rPh sb="65" eb="67">
      <t>ネンド</t>
    </rPh>
    <rPh sb="67" eb="69">
      <t>ジッシ</t>
    </rPh>
    <rPh sb="73" eb="75">
      <t>キノウ</t>
    </rPh>
    <rPh sb="75" eb="77">
      <t>シンダン</t>
    </rPh>
    <rPh sb="78" eb="80">
      <t>ヘイセイ</t>
    </rPh>
    <rPh sb="82" eb="84">
      <t>ネンド</t>
    </rPh>
    <rPh sb="85" eb="87">
      <t>ジッシ</t>
    </rPh>
    <rPh sb="87" eb="8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</si>
</sst>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AB0-49B4-B8EE-1E7A6702CD3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DAB0-49B4-B8EE-1E7A6702CD3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63.23</c:v>
                </c:pt>
                <c:pt idx="1">
                  <c:v>64.569999999999993</c:v>
                </c:pt>
                <c:pt idx="2">
                  <c:v>69.06</c:v>
                </c:pt>
                <c:pt idx="3">
                  <c:v>63.45</c:v>
                </c:pt>
                <c:pt idx="4">
                  <c:v>60.31</c:v>
                </c:pt>
              </c:numCache>
            </c:numRef>
          </c:val>
          <c:extLst>
            <c:ext xmlns:c16="http://schemas.microsoft.com/office/drawing/2014/chart" uri="{C3380CC4-5D6E-409C-BE32-E72D297353CC}">
              <c16:uniqueId val="{00000000-AFE9-427A-B00B-08321579C89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AFE9-427A-B00B-08321579C89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95.64</c:v>
                </c:pt>
                <c:pt idx="1">
                  <c:v>97.26</c:v>
                </c:pt>
                <c:pt idx="2">
                  <c:v>98.91</c:v>
                </c:pt>
                <c:pt idx="3">
                  <c:v>96.63</c:v>
                </c:pt>
                <c:pt idx="4">
                  <c:v>96.3</c:v>
                </c:pt>
              </c:numCache>
            </c:numRef>
          </c:val>
          <c:extLst>
            <c:ext xmlns:c16="http://schemas.microsoft.com/office/drawing/2014/chart" uri="{C3380CC4-5D6E-409C-BE32-E72D297353CC}">
              <c16:uniqueId val="{00000000-C385-440D-8E41-EA7EC065309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C385-440D-8E41-EA7EC065309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98.91</c:v>
                </c:pt>
                <c:pt idx="1">
                  <c:v>100.2</c:v>
                </c:pt>
                <c:pt idx="2">
                  <c:v>99.94</c:v>
                </c:pt>
                <c:pt idx="3">
                  <c:v>99.93</c:v>
                </c:pt>
                <c:pt idx="4">
                  <c:v>98.99</c:v>
                </c:pt>
              </c:numCache>
            </c:numRef>
          </c:val>
          <c:extLst>
            <c:ext xmlns:c16="http://schemas.microsoft.com/office/drawing/2014/chart" uri="{C3380CC4-5D6E-409C-BE32-E72D297353CC}">
              <c16:uniqueId val="{00000000-674B-43BD-AE4A-1E7706B2341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4B-43BD-AE4A-1E7706B2341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20-473A-A154-90E9A7EB067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20-473A-A154-90E9A7EB067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8E-432A-94B6-A840645998B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8E-432A-94B6-A840645998B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A3-4189-A3BD-42F4B0D8AED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A3-4189-A3BD-42F4B0D8AED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D9-4774-AB1C-F4657CB4EC3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D9-4774-AB1C-F4657CB4EC3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9E6-46DF-AB54-44F4176E714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19E6-46DF-AB54-44F4176E714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42.33</c:v>
                </c:pt>
                <c:pt idx="1">
                  <c:v>43.63</c:v>
                </c:pt>
                <c:pt idx="2">
                  <c:v>42.85</c:v>
                </c:pt>
                <c:pt idx="3">
                  <c:v>42.98</c:v>
                </c:pt>
                <c:pt idx="4">
                  <c:v>39.51</c:v>
                </c:pt>
              </c:numCache>
            </c:numRef>
          </c:val>
          <c:extLst>
            <c:ext xmlns:c16="http://schemas.microsoft.com/office/drawing/2014/chart" uri="{C3380CC4-5D6E-409C-BE32-E72D297353CC}">
              <c16:uniqueId val="{00000000-3A67-4AFE-9AF2-5A267C3E9B2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3A67-4AFE-9AF2-5A267C3E9B2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388.22</c:v>
                </c:pt>
                <c:pt idx="1">
                  <c:v>370.7</c:v>
                </c:pt>
                <c:pt idx="2">
                  <c:v>354.63</c:v>
                </c:pt>
                <c:pt idx="3">
                  <c:v>379.08</c:v>
                </c:pt>
                <c:pt idx="4">
                  <c:v>435.01</c:v>
                </c:pt>
              </c:numCache>
            </c:numRef>
          </c:val>
          <c:extLst>
            <c:ext xmlns:c16="http://schemas.microsoft.com/office/drawing/2014/chart" uri="{C3380CC4-5D6E-409C-BE32-E72D297353CC}">
              <c16:uniqueId val="{00000000-B0F0-4F76-9142-8137E9BCFCD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B0F0-4F76-9142-8137E9BCFCD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三重県　松阪市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165472</v>
      </c>
      <c r="AM8" s="66"/>
      <c r="AN8" s="66"/>
      <c r="AO8" s="66"/>
      <c r="AP8" s="66"/>
      <c r="AQ8" s="66"/>
      <c r="AR8" s="66"/>
      <c r="AS8" s="66"/>
      <c r="AT8" s="65">
        <f>データ!T6</f>
        <v>623.58000000000004</v>
      </c>
      <c r="AU8" s="65"/>
      <c r="AV8" s="65"/>
      <c r="AW8" s="65"/>
      <c r="AX8" s="65"/>
      <c r="AY8" s="65"/>
      <c r="AZ8" s="65"/>
      <c r="BA8" s="65"/>
      <c r="BB8" s="65">
        <f>データ!U6</f>
        <v>265.36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0.62</v>
      </c>
      <c r="Q10" s="65"/>
      <c r="R10" s="65"/>
      <c r="S10" s="65"/>
      <c r="T10" s="65"/>
      <c r="U10" s="65"/>
      <c r="V10" s="65"/>
      <c r="W10" s="65">
        <f>データ!Q6</f>
        <v>100</v>
      </c>
      <c r="X10" s="65"/>
      <c r="Y10" s="65"/>
      <c r="Z10" s="65"/>
      <c r="AA10" s="65"/>
      <c r="AB10" s="65"/>
      <c r="AC10" s="65"/>
      <c r="AD10" s="66">
        <f>データ!R6</f>
        <v>4860</v>
      </c>
      <c r="AE10" s="66"/>
      <c r="AF10" s="66"/>
      <c r="AG10" s="66"/>
      <c r="AH10" s="66"/>
      <c r="AI10" s="66"/>
      <c r="AJ10" s="66"/>
      <c r="AK10" s="2"/>
      <c r="AL10" s="66">
        <f>データ!V6</f>
        <v>1026</v>
      </c>
      <c r="AM10" s="66"/>
      <c r="AN10" s="66"/>
      <c r="AO10" s="66"/>
      <c r="AP10" s="66"/>
      <c r="AQ10" s="66"/>
      <c r="AR10" s="66"/>
      <c r="AS10" s="66"/>
      <c r="AT10" s="65">
        <f>データ!W6</f>
        <v>0.5</v>
      </c>
      <c r="AU10" s="65"/>
      <c r="AV10" s="65"/>
      <c r="AW10" s="65"/>
      <c r="AX10" s="65"/>
      <c r="AY10" s="65"/>
      <c r="AZ10" s="65"/>
      <c r="BA10" s="65"/>
      <c r="BB10" s="65">
        <f>データ!X6</f>
        <v>2052</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56</v>
      </c>
      <c r="O86" s="25" t="str">
        <f>データ!EO6</f>
        <v>【0.11】</v>
      </c>
    </row>
  </sheetData>
  <sheetProtection algorithmName="SHA-512" hashValue="rtatHClGoo6Xba/DCOB4d7Eq02bBBErf2J70DT7PAe2+EZVPole9UebqAeysJKUbaV0SyVx8RWFUqVpNM13GAQ==" saltValue="o5VXKhZyBJw56ab0VZRNW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242047</v>
      </c>
      <c r="D6" s="32">
        <f t="shared" si="3"/>
        <v>47</v>
      </c>
      <c r="E6" s="32">
        <f t="shared" si="3"/>
        <v>17</v>
      </c>
      <c r="F6" s="32">
        <f t="shared" si="3"/>
        <v>5</v>
      </c>
      <c r="G6" s="32">
        <f t="shared" si="3"/>
        <v>0</v>
      </c>
      <c r="H6" s="32" t="str">
        <f t="shared" si="3"/>
        <v>三重県　松阪市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0.62</v>
      </c>
      <c r="Q6" s="33">
        <f t="shared" si="3"/>
        <v>100</v>
      </c>
      <c r="R6" s="33">
        <f t="shared" si="3"/>
        <v>4860</v>
      </c>
      <c r="S6" s="33">
        <f t="shared" si="3"/>
        <v>165472</v>
      </c>
      <c r="T6" s="33">
        <f t="shared" si="3"/>
        <v>623.58000000000004</v>
      </c>
      <c r="U6" s="33">
        <f t="shared" si="3"/>
        <v>265.36</v>
      </c>
      <c r="V6" s="33">
        <f t="shared" si="3"/>
        <v>1026</v>
      </c>
      <c r="W6" s="33">
        <f t="shared" si="3"/>
        <v>0.5</v>
      </c>
      <c r="X6" s="33">
        <f t="shared" si="3"/>
        <v>2052</v>
      </c>
      <c r="Y6" s="34">
        <f>IF(Y7="",NA(),Y7)</f>
        <v>98.91</v>
      </c>
      <c r="Z6" s="34">
        <f t="shared" ref="Z6:AH6" si="4">IF(Z7="",NA(),Z7)</f>
        <v>100.2</v>
      </c>
      <c r="AA6" s="34">
        <f t="shared" si="4"/>
        <v>99.94</v>
      </c>
      <c r="AB6" s="34">
        <f t="shared" si="4"/>
        <v>99.93</v>
      </c>
      <c r="AC6" s="34">
        <f t="shared" si="4"/>
        <v>98.99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42.33</v>
      </c>
      <c r="BR6" s="34">
        <f t="shared" ref="BR6:BZ6" si="8">IF(BR7="",NA(),BR7)</f>
        <v>43.63</v>
      </c>
      <c r="BS6" s="34">
        <f t="shared" si="8"/>
        <v>42.85</v>
      </c>
      <c r="BT6" s="34">
        <f t="shared" si="8"/>
        <v>42.98</v>
      </c>
      <c r="BU6" s="34">
        <f t="shared" si="8"/>
        <v>39.51</v>
      </c>
      <c r="BV6" s="34">
        <f t="shared" si="8"/>
        <v>50.9</v>
      </c>
      <c r="BW6" s="34">
        <f t="shared" si="8"/>
        <v>50.82</v>
      </c>
      <c r="BX6" s="34">
        <f t="shared" si="8"/>
        <v>52.19</v>
      </c>
      <c r="BY6" s="34">
        <f t="shared" si="8"/>
        <v>55.32</v>
      </c>
      <c r="BZ6" s="34">
        <f t="shared" si="8"/>
        <v>59.8</v>
      </c>
      <c r="CA6" s="33" t="str">
        <f>IF(CA7="","",IF(CA7="-","【-】","【"&amp;SUBSTITUTE(TEXT(CA7,"#,##0.00"),"-","△")&amp;"】"))</f>
        <v>【60.64】</v>
      </c>
      <c r="CB6" s="34">
        <f>IF(CB7="",NA(),CB7)</f>
        <v>388.22</v>
      </c>
      <c r="CC6" s="34">
        <f t="shared" ref="CC6:CK6" si="9">IF(CC7="",NA(),CC7)</f>
        <v>370.7</v>
      </c>
      <c r="CD6" s="34">
        <f t="shared" si="9"/>
        <v>354.63</v>
      </c>
      <c r="CE6" s="34">
        <f t="shared" si="9"/>
        <v>379.08</v>
      </c>
      <c r="CF6" s="34">
        <f t="shared" si="9"/>
        <v>435.01</v>
      </c>
      <c r="CG6" s="34">
        <f t="shared" si="9"/>
        <v>293.27</v>
      </c>
      <c r="CH6" s="34">
        <f t="shared" si="9"/>
        <v>300.52</v>
      </c>
      <c r="CI6" s="34">
        <f t="shared" si="9"/>
        <v>296.14</v>
      </c>
      <c r="CJ6" s="34">
        <f t="shared" si="9"/>
        <v>283.17</v>
      </c>
      <c r="CK6" s="34">
        <f t="shared" si="9"/>
        <v>263.76</v>
      </c>
      <c r="CL6" s="33" t="str">
        <f>IF(CL7="","",IF(CL7="-","【-】","【"&amp;SUBSTITUTE(TEXT(CL7,"#,##0.00"),"-","△")&amp;"】"))</f>
        <v>【255.52】</v>
      </c>
      <c r="CM6" s="34">
        <f>IF(CM7="",NA(),CM7)</f>
        <v>63.23</v>
      </c>
      <c r="CN6" s="34">
        <f t="shared" ref="CN6:CV6" si="10">IF(CN7="",NA(),CN7)</f>
        <v>64.569999999999993</v>
      </c>
      <c r="CO6" s="34">
        <f t="shared" si="10"/>
        <v>69.06</v>
      </c>
      <c r="CP6" s="34">
        <f t="shared" si="10"/>
        <v>63.45</v>
      </c>
      <c r="CQ6" s="34">
        <f t="shared" si="10"/>
        <v>60.31</v>
      </c>
      <c r="CR6" s="34">
        <f t="shared" si="10"/>
        <v>53.78</v>
      </c>
      <c r="CS6" s="34">
        <f t="shared" si="10"/>
        <v>53.24</v>
      </c>
      <c r="CT6" s="34">
        <f t="shared" si="10"/>
        <v>52.31</v>
      </c>
      <c r="CU6" s="34">
        <f t="shared" si="10"/>
        <v>60.65</v>
      </c>
      <c r="CV6" s="34">
        <f t="shared" si="10"/>
        <v>51.75</v>
      </c>
      <c r="CW6" s="33" t="str">
        <f>IF(CW7="","",IF(CW7="-","【-】","【"&amp;SUBSTITUTE(TEXT(CW7,"#,##0.00"),"-","△")&amp;"】"))</f>
        <v>【52.49】</v>
      </c>
      <c r="CX6" s="34">
        <f>IF(CX7="",NA(),CX7)</f>
        <v>95.64</v>
      </c>
      <c r="CY6" s="34">
        <f t="shared" ref="CY6:DG6" si="11">IF(CY7="",NA(),CY7)</f>
        <v>97.26</v>
      </c>
      <c r="CZ6" s="34">
        <f t="shared" si="11"/>
        <v>98.91</v>
      </c>
      <c r="DA6" s="34">
        <f t="shared" si="11"/>
        <v>96.63</v>
      </c>
      <c r="DB6" s="34">
        <f t="shared" si="11"/>
        <v>96.3</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242047</v>
      </c>
      <c r="D7" s="36">
        <v>47</v>
      </c>
      <c r="E7" s="36">
        <v>17</v>
      </c>
      <c r="F7" s="36">
        <v>5</v>
      </c>
      <c r="G7" s="36">
        <v>0</v>
      </c>
      <c r="H7" s="36" t="s">
        <v>109</v>
      </c>
      <c r="I7" s="36" t="s">
        <v>110</v>
      </c>
      <c r="J7" s="36" t="s">
        <v>111</v>
      </c>
      <c r="K7" s="36" t="s">
        <v>112</v>
      </c>
      <c r="L7" s="36" t="s">
        <v>113</v>
      </c>
      <c r="M7" s="36" t="s">
        <v>114</v>
      </c>
      <c r="N7" s="37" t="s">
        <v>115</v>
      </c>
      <c r="O7" s="37" t="s">
        <v>116</v>
      </c>
      <c r="P7" s="37">
        <v>0.62</v>
      </c>
      <c r="Q7" s="37">
        <v>100</v>
      </c>
      <c r="R7" s="37">
        <v>4860</v>
      </c>
      <c r="S7" s="37">
        <v>165472</v>
      </c>
      <c r="T7" s="37">
        <v>623.58000000000004</v>
      </c>
      <c r="U7" s="37">
        <v>265.36</v>
      </c>
      <c r="V7" s="37">
        <v>1026</v>
      </c>
      <c r="W7" s="37">
        <v>0.5</v>
      </c>
      <c r="X7" s="37">
        <v>2052</v>
      </c>
      <c r="Y7" s="37">
        <v>98.91</v>
      </c>
      <c r="Z7" s="37">
        <v>100.2</v>
      </c>
      <c r="AA7" s="37">
        <v>99.94</v>
      </c>
      <c r="AB7" s="37">
        <v>99.93</v>
      </c>
      <c r="AC7" s="37">
        <v>98.99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1126.77</v>
      </c>
      <c r="BL7" s="37">
        <v>1044.8</v>
      </c>
      <c r="BM7" s="37">
        <v>1081.8</v>
      </c>
      <c r="BN7" s="37">
        <v>974.93</v>
      </c>
      <c r="BO7" s="37">
        <v>855.8</v>
      </c>
      <c r="BP7" s="37">
        <v>814.89</v>
      </c>
      <c r="BQ7" s="37">
        <v>42.33</v>
      </c>
      <c r="BR7" s="37">
        <v>43.63</v>
      </c>
      <c r="BS7" s="37">
        <v>42.85</v>
      </c>
      <c r="BT7" s="37">
        <v>42.98</v>
      </c>
      <c r="BU7" s="37">
        <v>39.51</v>
      </c>
      <c r="BV7" s="37">
        <v>50.9</v>
      </c>
      <c r="BW7" s="37">
        <v>50.82</v>
      </c>
      <c r="BX7" s="37">
        <v>52.19</v>
      </c>
      <c r="BY7" s="37">
        <v>55.32</v>
      </c>
      <c r="BZ7" s="37">
        <v>59.8</v>
      </c>
      <c r="CA7" s="37">
        <v>60.64</v>
      </c>
      <c r="CB7" s="37">
        <v>388.22</v>
      </c>
      <c r="CC7" s="37">
        <v>370.7</v>
      </c>
      <c r="CD7" s="37">
        <v>354.63</v>
      </c>
      <c r="CE7" s="37">
        <v>379.08</v>
      </c>
      <c r="CF7" s="37">
        <v>435.01</v>
      </c>
      <c r="CG7" s="37">
        <v>293.27</v>
      </c>
      <c r="CH7" s="37">
        <v>300.52</v>
      </c>
      <c r="CI7" s="37">
        <v>296.14</v>
      </c>
      <c r="CJ7" s="37">
        <v>283.17</v>
      </c>
      <c r="CK7" s="37">
        <v>263.76</v>
      </c>
      <c r="CL7" s="37">
        <v>255.52</v>
      </c>
      <c r="CM7" s="37">
        <v>63.23</v>
      </c>
      <c r="CN7" s="37">
        <v>64.569999999999993</v>
      </c>
      <c r="CO7" s="37">
        <v>69.06</v>
      </c>
      <c r="CP7" s="37">
        <v>63.45</v>
      </c>
      <c r="CQ7" s="37">
        <v>60.31</v>
      </c>
      <c r="CR7" s="37">
        <v>53.78</v>
      </c>
      <c r="CS7" s="37">
        <v>53.24</v>
      </c>
      <c r="CT7" s="37">
        <v>52.31</v>
      </c>
      <c r="CU7" s="37">
        <v>60.65</v>
      </c>
      <c r="CV7" s="37">
        <v>51.75</v>
      </c>
      <c r="CW7" s="37">
        <v>52.49</v>
      </c>
      <c r="CX7" s="37">
        <v>95.64</v>
      </c>
      <c r="CY7" s="37">
        <v>97.26</v>
      </c>
      <c r="CZ7" s="37">
        <v>98.91</v>
      </c>
      <c r="DA7" s="37">
        <v>96.63</v>
      </c>
      <c r="DB7" s="37">
        <v>96.3</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2019-01-21T06:54:38Z</cp:lastPrinted>
  <dcterms:created xsi:type="dcterms:W3CDTF">2018-12-03T09:26:17Z</dcterms:created>
  <dcterms:modified xsi:type="dcterms:W3CDTF">2019-02-13T02:07:09Z</dcterms:modified>
  <cp:category/>
</cp:coreProperties>
</file>