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g2010\職員共有フォルダ\035上下水道部\01上水道課\01上水道管理G\会計事務\決算\29決算\【経営比較分析表】2017_242101_46_010\【経営比較分析表】2017_242101_46_010\"/>
    </mc:Choice>
  </mc:AlternateContent>
  <workbookProtection workbookAlgorithmName="SHA-512" workbookHashValue="RmmRReYYG43M21622V+HIOPCCjUTeoYzsUForx3xp8D0xX8KTfNTxg7+k7xD1Ej/SSjYD7P2LWLSixuSIt7n2w==" workbookSaltValue="jcm8qS5hzTFHV3zu1UvuVA==" workbookSpinCount="100000" lockStructure="1"/>
  <bookViews>
    <workbookView xWindow="0" yWindow="0" windowWidth="15360" windowHeight="7632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<sst xmlns="http://schemas.openxmlformats.org/spreadsheetml/2006/main" count="232" uniqueCount="120">
  <si>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</si>
  <si>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</si>
  <si>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</si>
  <si>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</si>
  <si>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</si>
  <si>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</si>
  <si>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</si>
  <si>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</si>
  <si>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</si>
  <si>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</si>
  <si>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</si>
  <si>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</si>
  <si>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</si>
  <si>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</si>
  <si>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</si>
  <si>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</si>
  <si>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</si>
  <si>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</si>
  <si>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</si>
  <si>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</si>
  <si>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</si>
  <si>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</si>
  <si>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</si>
  <si>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</si>
  <si>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</si>
  <si>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</si>
  <si>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</si>
  <si>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</si>
  <si>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</si>
  <si>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</si>
  <si>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</si>
  <si>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</si>
  <si>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</si>
  <si>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</si>
  <si>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</si>
  <si>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</si>
  <si>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</si>
  <si>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</si>
  <si>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</si>
  <si>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</si>
  <si>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</si>
  <si>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</si>
  <si>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</si>
  <si>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</si>
  <si>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</si>
  <si>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</si>
  <si>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</si>
  <si>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</si>
  <si>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</si>
  <si>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</si>
  <si>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</si>
  <si>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</si>
  <si>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</si>
  <si>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</si>
  <si>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</si>
  <si>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</si>
  <si>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</si>
  <si>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</si>
  <si>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</si>
  <si>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</si>
  <si>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</si>
  <si>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</si>
  <si>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</si>
  <si>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</si>
  <si>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</si>
  <si>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</si>
  <si>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</si>
  <si>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</si>
  <si>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</si>
  <si>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</si>
  <si>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</si>
  <si>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</si>
  <si>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</si>
  <si>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</si>
  <si>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</si>
  <si>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</si>
  <si>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</si>
  <si>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</si>
  <si>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</si>
  <si>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</si>
  <si>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</si>
  <si>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</si>
  <si>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</si>
  <si>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</si>
  <si>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</si>
  <si>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</si>
  <si>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</si>
  <si>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</si>
  <si>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</si>
  <si>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</si>
  <si>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</si>
  <si>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</si>
  <si>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</si>
  <si>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</si>
  <si>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</si>
  <si>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</si>
  <si>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</si>
  <si>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</si>
  <si>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</si>
  <si>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</si>
  <si>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</si>
  <si>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</si>
  <si>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</si>
  <si>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</si>
  <si>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</si>
  <si>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亀山市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</si>
  <si>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</si>
  <si>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</si>
  <si>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</si>
  <si>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</si>
  <si>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</si>
  <si>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</si>
  <si>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</si>
  <si>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</si>
  <si>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</si>
  <si>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</si>
  <si>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</si>
  <si>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①経常収支比率が前年度より低下しており、平均値より低くなっている。主な要因は退職給付費の増加である。平成30年4月の水道料金改定により改善していく計画である。
②累積欠損金比率は0であり健全である。
③流動比率が前年度より低下しており、平均値より低くなっている。主な要因は建設改良費の増加である。平成30年4月の水道料金改定により改善していく計画である。
④企業債残高は順調に減少しているが、③の流動比率が低下しているため、設備投資額に見合う起債を検討する必要がある。
⑤料金回収率は平均値より高いが、⑥の給水原価の上昇により前年度より低下している。平成30年4月の水道料金改定ににより改善していく計画である。
⑥給水原価が前年度より上昇している。主な要因は退職給付費の増加である。平成30年度の退職給付費は平年並みとなる予定であるが、動力費等の上昇も懸念されるので、改善の取組を検討する必要がある。
⑦施設利用率は前年度と同水準で、平均値を上回っているが、個々の施設能力が適正であるか検証していく必要がある。
⑧有収率は平均値を大きく上回っているが、工場用の責任水量によるものであり、実配水量においては90.8％であり、前年度より少し改善した程度である。</t>
    <rPh sb="1" eb="3">
      <t>ケイジョウ</t>
    </rPh>
    <rPh sb="3" eb="5">
      <t>シュウシ</t>
    </rPh>
    <rPh sb="5" eb="7">
      <t>ヒリツ</t>
    </rPh>
    <rPh sb="8" eb="11">
      <t>ゼンネンド</t>
    </rPh>
    <rPh sb="13" eb="15">
      <t>テイカ</t>
    </rPh>
    <rPh sb="20" eb="23">
      <t>ヘイキンチ</t>
    </rPh>
    <rPh sb="25" eb="26">
      <t>ヒク</t>
    </rPh>
    <rPh sb="33" eb="34">
      <t>オモ</t>
    </rPh>
    <rPh sb="35" eb="37">
      <t>ヨウイン</t>
    </rPh>
    <rPh sb="50" eb="52">
      <t>ヘイセイ</t>
    </rPh>
    <rPh sb="54" eb="55">
      <t>ネン</t>
    </rPh>
    <rPh sb="56" eb="57">
      <t>ガツ</t>
    </rPh>
    <rPh sb="58" eb="60">
      <t>スイドウ</t>
    </rPh>
    <rPh sb="60" eb="62">
      <t>リョウキン</t>
    </rPh>
    <rPh sb="62" eb="64">
      <t>カイテイ</t>
    </rPh>
    <rPh sb="67" eb="69">
      <t>カイゼン</t>
    </rPh>
    <rPh sb="73" eb="75">
      <t>ケイカク</t>
    </rPh>
    <rPh sb="81" eb="83">
      <t>ルイセキ</t>
    </rPh>
    <rPh sb="83" eb="85">
      <t>ケッソン</t>
    </rPh>
    <rPh sb="85" eb="86">
      <t>キン</t>
    </rPh>
    <rPh sb="86" eb="88">
      <t>ヒリツ</t>
    </rPh>
    <rPh sb="93" eb="95">
      <t>ケンゼン</t>
    </rPh>
    <rPh sb="101" eb="103">
      <t>リュウドウ</t>
    </rPh>
    <rPh sb="103" eb="105">
      <t>ヒリツ</t>
    </rPh>
    <rPh sb="106" eb="109">
      <t>ゼンネンド</t>
    </rPh>
    <rPh sb="111" eb="113">
      <t>テイカ</t>
    </rPh>
    <rPh sb="118" eb="121">
      <t>ヘイキンチ</t>
    </rPh>
    <rPh sb="123" eb="124">
      <t>ヒク</t>
    </rPh>
    <rPh sb="131" eb="132">
      <t>オモ</t>
    </rPh>
    <rPh sb="133" eb="135">
      <t>ヨウイン</t>
    </rPh>
    <rPh sb="136" eb="138">
      <t>ケンセツ</t>
    </rPh>
    <rPh sb="138" eb="140">
      <t>カイリョウ</t>
    </rPh>
    <rPh sb="140" eb="141">
      <t>ヒ</t>
    </rPh>
    <rPh sb="142" eb="144">
      <t>ゾウカ</t>
    </rPh>
    <rPh sb="148" eb="150">
      <t>ヘイセイ</t>
    </rPh>
    <rPh sb="152" eb="153">
      <t>ネン</t>
    </rPh>
    <rPh sb="154" eb="155">
      <t>ガツ</t>
    </rPh>
    <rPh sb="156" eb="158">
      <t>スイドウ</t>
    </rPh>
    <rPh sb="158" eb="160">
      <t>リョウキン</t>
    </rPh>
    <rPh sb="160" eb="162">
      <t>カイテイ</t>
    </rPh>
    <rPh sb="165" eb="167">
      <t>カイゼン</t>
    </rPh>
    <rPh sb="171" eb="173">
      <t>ケイカク</t>
    </rPh>
    <rPh sb="179" eb="181">
      <t>キギョウ</t>
    </rPh>
    <rPh sb="181" eb="182">
      <t>サイ</t>
    </rPh>
    <rPh sb="182" eb="184">
      <t>ザンダカ</t>
    </rPh>
    <rPh sb="185" eb="187">
      <t>ジュンチョウ</t>
    </rPh>
    <rPh sb="188" eb="190">
      <t>ゲンショウ</t>
    </rPh>
    <rPh sb="198" eb="200">
      <t>リュウドウ</t>
    </rPh>
    <rPh sb="200" eb="202">
      <t>ヒリツ</t>
    </rPh>
    <rPh sb="203" eb="205">
      <t>テイカ</t>
    </rPh>
    <rPh sb="212" eb="214">
      <t>セツビ</t>
    </rPh>
    <rPh sb="214" eb="216">
      <t>トウシ</t>
    </rPh>
    <rPh sb="216" eb="217">
      <t>ガク</t>
    </rPh>
    <rPh sb="218" eb="220">
      <t>ミア</t>
    </rPh>
    <rPh sb="221" eb="223">
      <t>キサイ</t>
    </rPh>
    <rPh sb="224" eb="226">
      <t>ケントウ</t>
    </rPh>
    <rPh sb="228" eb="230">
      <t>ヒツヨウ</t>
    </rPh>
    <rPh sb="236" eb="238">
      <t>リョウキン</t>
    </rPh>
    <rPh sb="238" eb="240">
      <t>カイシュウ</t>
    </rPh>
    <rPh sb="240" eb="241">
      <t>リツ</t>
    </rPh>
    <rPh sb="242" eb="245">
      <t>ヘイキンチ</t>
    </rPh>
    <rPh sb="247" eb="248">
      <t>タカ</t>
    </rPh>
    <rPh sb="253" eb="255">
      <t>キュウスイ</t>
    </rPh>
    <rPh sb="255" eb="257">
      <t>ゲンカ</t>
    </rPh>
    <rPh sb="258" eb="260">
      <t>ジョウショウ</t>
    </rPh>
    <rPh sb="263" eb="266">
      <t>ゼンネンド</t>
    </rPh>
    <rPh sb="268" eb="270">
      <t>テイカ</t>
    </rPh>
    <rPh sb="275" eb="277">
      <t>ヘイセイ</t>
    </rPh>
    <rPh sb="279" eb="280">
      <t>ネン</t>
    </rPh>
    <rPh sb="281" eb="282">
      <t>ガツ</t>
    </rPh>
    <rPh sb="283" eb="285">
      <t>スイドウ</t>
    </rPh>
    <rPh sb="285" eb="287">
      <t>リョウキン</t>
    </rPh>
    <rPh sb="287" eb="289">
      <t>カイテイ</t>
    </rPh>
    <rPh sb="293" eb="295">
      <t>カイゼン</t>
    </rPh>
    <rPh sb="299" eb="301">
      <t>ケイカク</t>
    </rPh>
    <rPh sb="307" eb="309">
      <t>キュウスイ</t>
    </rPh>
    <rPh sb="309" eb="311">
      <t>ゲンカ</t>
    </rPh>
    <rPh sb="312" eb="315">
      <t>ゼンネンド</t>
    </rPh>
    <rPh sb="317" eb="319">
      <t>ジョウショウ</t>
    </rPh>
    <rPh sb="324" eb="325">
      <t>オモ</t>
    </rPh>
    <rPh sb="326" eb="328">
      <t>ヨウイン</t>
    </rPh>
    <rPh sb="329" eb="331">
      <t>タイショク</t>
    </rPh>
    <rPh sb="331" eb="333">
      <t>キュウフ</t>
    </rPh>
    <rPh sb="333" eb="334">
      <t>ヒ</t>
    </rPh>
    <rPh sb="335" eb="337">
      <t>ゾウカ</t>
    </rPh>
    <rPh sb="341" eb="343">
      <t>ヘイセイ</t>
    </rPh>
    <rPh sb="345" eb="347">
      <t>ネンド</t>
    </rPh>
    <rPh sb="348" eb="350">
      <t>タイショク</t>
    </rPh>
    <rPh sb="350" eb="352">
      <t>キュウフ</t>
    </rPh>
    <rPh sb="352" eb="353">
      <t>ヒ</t>
    </rPh>
    <rPh sb="354" eb="356">
      <t>ヘイネン</t>
    </rPh>
    <rPh sb="356" eb="357">
      <t>ナ</t>
    </rPh>
    <rPh sb="361" eb="363">
      <t>ヨテイ</t>
    </rPh>
    <rPh sb="368" eb="370">
      <t>ドウリョク</t>
    </rPh>
    <rPh sb="370" eb="371">
      <t>ヒ</t>
    </rPh>
    <rPh sb="371" eb="372">
      <t>トウ</t>
    </rPh>
    <rPh sb="373" eb="375">
      <t>ジョウショウ</t>
    </rPh>
    <rPh sb="376" eb="378">
      <t>ケネン</t>
    </rPh>
    <rPh sb="384" eb="386">
      <t>カイゼン</t>
    </rPh>
    <rPh sb="387" eb="389">
      <t>トリクミ</t>
    </rPh>
    <rPh sb="390" eb="392">
      <t>ケントウ</t>
    </rPh>
    <rPh sb="394" eb="396">
      <t>ヒツヨウ</t>
    </rPh>
    <rPh sb="402" eb="404">
      <t>シセツ</t>
    </rPh>
    <rPh sb="404" eb="406">
      <t>リヨウ</t>
    </rPh>
    <rPh sb="406" eb="407">
      <t>リツ</t>
    </rPh>
    <rPh sb="408" eb="411">
      <t>ゼンネンド</t>
    </rPh>
    <rPh sb="417" eb="420">
      <t>ヘイキンチ</t>
    </rPh>
    <rPh sb="421" eb="423">
      <t>ウワマワ</t>
    </rPh>
    <rPh sb="429" eb="431">
      <t>ココ</t>
    </rPh>
    <rPh sb="432" eb="434">
      <t>シセツ</t>
    </rPh>
    <rPh sb="434" eb="436">
      <t>ノウリョク</t>
    </rPh>
    <rPh sb="437" eb="439">
      <t>テキセイ</t>
    </rPh>
    <rPh sb="443" eb="445">
      <t>ケンショウ</t>
    </rPh>
    <rPh sb="449" eb="451">
      <t>ヒツヨウ</t>
    </rPh>
    <rPh sb="457" eb="460">
      <t>ユウシュウリツ</t>
    </rPh>
    <rPh sb="461" eb="464">
      <t>ヘイキンチ</t>
    </rPh>
    <rPh sb="465" eb="466">
      <t>オオ</t>
    </rPh>
    <rPh sb="468" eb="470">
      <t>ウワマワ</t>
    </rPh>
    <rPh sb="476" eb="479">
      <t>コウジョウヨウ</t>
    </rPh>
    <rPh sb="480" eb="482">
      <t>セキニン</t>
    </rPh>
    <rPh sb="482" eb="484">
      <t>スイリョウ</t>
    </rPh>
    <rPh sb="493" eb="494">
      <t>ジツ</t>
    </rPh>
    <rPh sb="494" eb="496">
      <t>ハイスイ</t>
    </rPh>
    <rPh sb="496" eb="497">
      <t>リョウ</t>
    </rPh>
    <rPh sb="511" eb="514">
      <t>ゼンネンド</t>
    </rPh>
    <rPh sb="516" eb="517">
      <t>スコ</t>
    </rPh>
    <rPh sb="518" eb="520">
      <t>カイゼン</t>
    </rPh>
    <rPh sb="522" eb="524">
      <t>テイド</t>
    </rPh>
    <phoneticPr fontId="4"/>
  </si>
  <si>
    <t>①減価償却率は前年度より上昇しており、平均値を上回っている。今後も50%を超えないように計画的な施設の更新が必要である。
②経年化率は前年度より低下しているが、算定の基礎となる固定資産の集計方法を見直したためであり、依然として昭和50年代の管路は多数残存している。早急な更新が必要である。
③更新率は前年度より上昇しており、平均値より高い。耐用年数を超える管路が増加しないように、今後も一定の更新率を維持していく必要がある。</t>
    <rPh sb="1" eb="3">
      <t>ゲンカ</t>
    </rPh>
    <rPh sb="3" eb="5">
      <t>ショウキャク</t>
    </rPh>
    <rPh sb="5" eb="6">
      <t>リツ</t>
    </rPh>
    <rPh sb="7" eb="10">
      <t>ゼンネンド</t>
    </rPh>
    <rPh sb="12" eb="14">
      <t>ジョウショウ</t>
    </rPh>
    <rPh sb="19" eb="22">
      <t>ヘイキンチ</t>
    </rPh>
    <rPh sb="23" eb="25">
      <t>ウワマワ</t>
    </rPh>
    <rPh sb="30" eb="32">
      <t>コンゴ</t>
    </rPh>
    <rPh sb="37" eb="38">
      <t>コ</t>
    </rPh>
    <rPh sb="44" eb="47">
      <t>ケイカクテキ</t>
    </rPh>
    <rPh sb="48" eb="50">
      <t>シセツ</t>
    </rPh>
    <rPh sb="51" eb="53">
      <t>コウシン</t>
    </rPh>
    <rPh sb="54" eb="56">
      <t>ヒツヨウ</t>
    </rPh>
    <rPh sb="62" eb="65">
      <t>ケイネンカ</t>
    </rPh>
    <rPh sb="65" eb="66">
      <t>リツ</t>
    </rPh>
    <rPh sb="67" eb="70">
      <t>ゼンネンド</t>
    </rPh>
    <rPh sb="72" eb="74">
      <t>テイカ</t>
    </rPh>
    <rPh sb="80" eb="82">
      <t>サンテイ</t>
    </rPh>
    <rPh sb="83" eb="85">
      <t>キソ</t>
    </rPh>
    <rPh sb="88" eb="90">
      <t>コテイ</t>
    </rPh>
    <rPh sb="90" eb="92">
      <t>シサン</t>
    </rPh>
    <rPh sb="93" eb="95">
      <t>シュウケイ</t>
    </rPh>
    <rPh sb="95" eb="97">
      <t>ホウホウ</t>
    </rPh>
    <rPh sb="98" eb="100">
      <t>ミナオ</t>
    </rPh>
    <rPh sb="113" eb="115">
      <t>ショウワ</t>
    </rPh>
    <rPh sb="117" eb="119">
      <t>ネンダイ</t>
    </rPh>
    <rPh sb="120" eb="122">
      <t>カンロ</t>
    </rPh>
    <rPh sb="132" eb="134">
      <t>サッキュウ</t>
    </rPh>
    <rPh sb="135" eb="137">
      <t>コウシン</t>
    </rPh>
    <rPh sb="138" eb="140">
      <t>ヒツヨウ</t>
    </rPh>
    <rPh sb="146" eb="148">
      <t>コウシン</t>
    </rPh>
    <rPh sb="148" eb="149">
      <t>リツ</t>
    </rPh>
    <rPh sb="150" eb="153">
      <t>ゼンネンド</t>
    </rPh>
    <rPh sb="155" eb="157">
      <t>ジョウショウ</t>
    </rPh>
    <rPh sb="162" eb="165">
      <t>ヘイキンチ</t>
    </rPh>
    <rPh sb="167" eb="168">
      <t>タカ</t>
    </rPh>
    <rPh sb="170" eb="172">
      <t>タイヨウ</t>
    </rPh>
    <rPh sb="172" eb="174">
      <t>ネンスウ</t>
    </rPh>
    <rPh sb="175" eb="176">
      <t>コ</t>
    </rPh>
    <rPh sb="178" eb="180">
      <t>カンロ</t>
    </rPh>
    <rPh sb="181" eb="183">
      <t>ゾウカ</t>
    </rPh>
    <rPh sb="190" eb="192">
      <t>コンゴ</t>
    </rPh>
    <rPh sb="193" eb="195">
      <t>イッテイ</t>
    </rPh>
    <rPh sb="196" eb="198">
      <t>コウシン</t>
    </rPh>
    <rPh sb="198" eb="199">
      <t>リツ</t>
    </rPh>
    <rPh sb="200" eb="202">
      <t>イジ</t>
    </rPh>
    <rPh sb="206" eb="208">
      <t>ヒツヨウ</t>
    </rPh>
    <phoneticPr fontId="4"/>
  </si>
  <si>
    <t xml:space="preserve">　平成29年度に水道ビジョンの見直しと料金改定を行い、平成30年度以降、経常収支比率や流動比率は改善していく計画である。
　しかし、余剰資金の確保を見込んだ料金改定ではないため、今後も財政運営に無理がないか、十分に検証する必要がある。
　営業収支が悪化したり、建設改良費が増加する可能性も考えられるため、継続的なコスト削減の取組と適切な規模の起債等により、事業運営に必要な資金の確保に努めていかなければならない。
</t>
    <rPh sb="1" eb="3">
      <t>ヘイセイ</t>
    </rPh>
    <rPh sb="5" eb="7">
      <t>ネンド</t>
    </rPh>
    <rPh sb="8" eb="10">
      <t>スイドウ</t>
    </rPh>
    <rPh sb="15" eb="17">
      <t>ミナオ</t>
    </rPh>
    <rPh sb="19" eb="21">
      <t>リョウキン</t>
    </rPh>
    <rPh sb="21" eb="23">
      <t>カイテイ</t>
    </rPh>
    <rPh sb="24" eb="25">
      <t>オコナ</t>
    </rPh>
    <rPh sb="27" eb="29">
      <t>ヘイセイ</t>
    </rPh>
    <rPh sb="31" eb="33">
      <t>ネンド</t>
    </rPh>
    <rPh sb="33" eb="35">
      <t>イコウ</t>
    </rPh>
    <rPh sb="36" eb="38">
      <t>ケイジョウ</t>
    </rPh>
    <rPh sb="38" eb="40">
      <t>シュウシ</t>
    </rPh>
    <rPh sb="40" eb="42">
      <t>ヒリツ</t>
    </rPh>
    <rPh sb="43" eb="45">
      <t>リュウドウ</t>
    </rPh>
    <rPh sb="45" eb="47">
      <t>ヒリツ</t>
    </rPh>
    <rPh sb="46" eb="47">
      <t>リツ</t>
    </rPh>
    <rPh sb="48" eb="50">
      <t>カイゼン</t>
    </rPh>
    <rPh sb="54" eb="56">
      <t>ケイカク</t>
    </rPh>
    <rPh sb="111" eb="113">
      <t>ヒツヨウ</t>
    </rPh>
    <rPh sb="119" eb="121">
      <t>エイギョウ</t>
    </rPh>
    <rPh sb="121" eb="123">
      <t>シュウシ</t>
    </rPh>
    <rPh sb="124" eb="126">
      <t>アッカ</t>
    </rPh>
    <rPh sb="130" eb="132">
      <t>ケンセツ</t>
    </rPh>
    <rPh sb="132" eb="134">
      <t>カイリョウ</t>
    </rPh>
    <rPh sb="134" eb="135">
      <t>ヒ</t>
    </rPh>
    <rPh sb="136" eb="138">
      <t>ゾウカ</t>
    </rPh>
    <rPh sb="140" eb="143">
      <t>カノウセイ</t>
    </rPh>
    <rPh sb="144" eb="145">
      <t>カンガ</t>
    </rPh>
    <rPh sb="152" eb="155">
      <t>ケイゾクテキ</t>
    </rPh>
    <rPh sb="159" eb="161">
      <t>サクゲン</t>
    </rPh>
    <rPh sb="162" eb="164">
      <t>トリクミ</t>
    </rPh>
    <rPh sb="165" eb="167">
      <t>テキセツ</t>
    </rPh>
    <rPh sb="168" eb="170">
      <t>キボ</t>
    </rPh>
    <rPh sb="171" eb="173">
      <t>キサイ</t>
    </rPh>
    <rPh sb="173" eb="174">
      <t>トウ</t>
    </rPh>
    <rPh sb="189" eb="191">
      <t>カクホ</t>
    </rPh>
    <rPh sb="192" eb="193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</si>
</sst>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1.03</c:v>
                </c:pt>
                <c:pt idx="1">
                  <c:v>1.08</c:v>
                </c:pt>
                <c:pt idx="2">
                  <c:v>1.04</c:v>
                </c:pt>
                <c:pt idx="3">
                  <c:v>0.82</c:v>
                </c:pt>
                <c:pt idx="4">
                  <c:v>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8F-48FA-AC81-EA1EC0BE5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0.59</c:v>
                </c:pt>
                <c:pt idx="1">
                  <c:v>0.6</c:v>
                </c:pt>
                <c:pt idx="2">
                  <c:v>0.56000000000000005</c:v>
                </c:pt>
                <c:pt idx="3">
                  <c:v>0.61</c:v>
                </c:pt>
                <c:pt idx="4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8F-48FA-AC81-EA1EC0BE5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53.82</c:v>
                </c:pt>
                <c:pt idx="1">
                  <c:v>63.05</c:v>
                </c:pt>
                <c:pt idx="2">
                  <c:v>62.99</c:v>
                </c:pt>
                <c:pt idx="3">
                  <c:v>72.930000000000007</c:v>
                </c:pt>
                <c:pt idx="4">
                  <c:v>73.16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9-4EB6-AD37-54CBF2A06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59.23</c:v>
                </c:pt>
                <c:pt idx="1">
                  <c:v>58.58</c:v>
                </c:pt>
                <c:pt idx="2">
                  <c:v>58.53</c:v>
                </c:pt>
                <c:pt idx="3">
                  <c:v>59.01</c:v>
                </c:pt>
                <c:pt idx="4">
                  <c:v>60.03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C9-4EB6-AD37-54CBF2A06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92.03</c:v>
                </c:pt>
                <c:pt idx="1">
                  <c:v>90.99</c:v>
                </c:pt>
                <c:pt idx="2">
                  <c:v>93.79</c:v>
                </c:pt>
                <c:pt idx="3">
                  <c:v>94.84</c:v>
                </c:pt>
                <c:pt idx="4">
                  <c:v>95.12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3-40C2-A417-87ACBA4EB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85.53</c:v>
                </c:pt>
                <c:pt idx="1">
                  <c:v>85.23</c:v>
                </c:pt>
                <c:pt idx="2">
                  <c:v>85.26</c:v>
                </c:pt>
                <c:pt idx="3">
                  <c:v>85.37</c:v>
                </c:pt>
                <c:pt idx="4">
                  <c:v>84.81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B3-40C2-A417-87ACBA4EB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99.92</c:v>
                </c:pt>
                <c:pt idx="1">
                  <c:v>108.25</c:v>
                </c:pt>
                <c:pt idx="2">
                  <c:v>109.07</c:v>
                </c:pt>
                <c:pt idx="3">
                  <c:v>110.11</c:v>
                </c:pt>
                <c:pt idx="4">
                  <c:v>108.59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BD-484E-8DDF-1B4508AEB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106.89</c:v>
                </c:pt>
                <c:pt idx="1">
                  <c:v>109.04</c:v>
                </c:pt>
                <c:pt idx="2">
                  <c:v>109.64</c:v>
                </c:pt>
                <c:pt idx="3">
                  <c:v>110.95</c:v>
                </c:pt>
                <c:pt idx="4">
                  <c:v>110.68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BD-484E-8DDF-1B4508AEB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40.99</c:v>
                </c:pt>
                <c:pt idx="1">
                  <c:v>44.08</c:v>
                </c:pt>
                <c:pt idx="2">
                  <c:v>45.82</c:v>
                </c:pt>
                <c:pt idx="3">
                  <c:v>47.25</c:v>
                </c:pt>
                <c:pt idx="4">
                  <c:v>47.92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4-4A5F-903C-296DA61C8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37.340000000000003</c:v>
                </c:pt>
                <c:pt idx="1">
                  <c:v>44.31</c:v>
                </c:pt>
                <c:pt idx="2">
                  <c:v>45.75</c:v>
                </c:pt>
                <c:pt idx="3">
                  <c:v>46.9</c:v>
                </c:pt>
                <c:pt idx="4">
                  <c:v>47.28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24-4A5F-903C-296DA61C8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9.9</c:v>
                </c:pt>
                <c:pt idx="1">
                  <c:v>8.9700000000000006</c:v>
                </c:pt>
                <c:pt idx="2">
                  <c:v>12.03</c:v>
                </c:pt>
                <c:pt idx="3">
                  <c:v>26.58</c:v>
                </c:pt>
                <c:pt idx="4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83-49F9-8EA1-DCE4B54A7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8.39</c:v>
                </c:pt>
                <c:pt idx="1">
                  <c:v>10.09</c:v>
                </c:pt>
                <c:pt idx="2">
                  <c:v>10.54</c:v>
                </c:pt>
                <c:pt idx="3">
                  <c:v>12.03</c:v>
                </c:pt>
                <c:pt idx="4">
                  <c:v>12.19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3-49F9-8EA1-DCE4B54A7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7-44BE-96BA-3D9601B9F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7.76</c:v>
                </c:pt>
                <c:pt idx="1">
                  <c:v>3.77</c:v>
                </c:pt>
                <c:pt idx="2">
                  <c:v>3.62</c:v>
                </c:pt>
                <c:pt idx="3">
                  <c:v>3.91</c:v>
                </c:pt>
                <c:pt idx="4">
                  <c:v>3.56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A7-44BE-96BA-3D9601B9FC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464.98</c:v>
                </c:pt>
                <c:pt idx="1">
                  <c:v>299.08999999999997</c:v>
                </c:pt>
                <c:pt idx="2">
                  <c:v>254.99</c:v>
                </c:pt>
                <c:pt idx="3">
                  <c:v>255.48</c:v>
                </c:pt>
                <c:pt idx="4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C-4483-933A-CE3F9F184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909.68</c:v>
                </c:pt>
                <c:pt idx="1">
                  <c:v>382.09</c:v>
                </c:pt>
                <c:pt idx="2">
                  <c:v>371.31</c:v>
                </c:pt>
                <c:pt idx="3">
                  <c:v>377.63</c:v>
                </c:pt>
                <c:pt idx="4">
                  <c:v>357.34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C-4483-933A-CE3F9F184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216.41</c:v>
                </c:pt>
                <c:pt idx="1">
                  <c:v>200.54</c:v>
                </c:pt>
                <c:pt idx="2">
                  <c:v>187.55</c:v>
                </c:pt>
                <c:pt idx="3">
                  <c:v>172.47</c:v>
                </c:pt>
                <c:pt idx="4">
                  <c:v>163.36000000000001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65-411D-B1B1-E04F79BA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382.65</c:v>
                </c:pt>
                <c:pt idx="1">
                  <c:v>385.06</c:v>
                </c:pt>
                <c:pt idx="2">
                  <c:v>373.09</c:v>
                </c:pt>
                <c:pt idx="3">
                  <c:v>364.71</c:v>
                </c:pt>
                <c:pt idx="4">
                  <c:v>373.69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65-411D-B1B1-E04F79BA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92.28</c:v>
                </c:pt>
                <c:pt idx="1">
                  <c:v>104.81</c:v>
                </c:pt>
                <c:pt idx="2">
                  <c:v>104.9</c:v>
                </c:pt>
                <c:pt idx="3">
                  <c:v>106.4</c:v>
                </c:pt>
                <c:pt idx="4">
                  <c:v>103.44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B4-4D51-9E82-0D48C8241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96.1</c:v>
                </c:pt>
                <c:pt idx="1">
                  <c:v>99.07</c:v>
                </c:pt>
                <c:pt idx="2">
                  <c:v>99.99</c:v>
                </c:pt>
                <c:pt idx="3">
                  <c:v>100.65</c:v>
                </c:pt>
                <c:pt idx="4">
                  <c:v>99.87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B4-4D51-9E82-0D48C8241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175.05</c:v>
                </c:pt>
                <c:pt idx="1">
                  <c:v>132.51</c:v>
                </c:pt>
                <c:pt idx="2">
                  <c:v>125.56</c:v>
                </c:pt>
                <c:pt idx="3">
                  <c:v>124.03</c:v>
                </c:pt>
                <c:pt idx="4">
                  <c:v>127.8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4-4B0A-BD68-30F19768D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178.39</c:v>
                </c:pt>
                <c:pt idx="1">
                  <c:v>173.03</c:v>
                </c:pt>
                <c:pt idx="2">
                  <c:v>171.15</c:v>
                </c:pt>
                <c:pt idx="3">
                  <c:v>170.19</c:v>
                </c:pt>
                <c:pt idx="4">
                  <c:v>171.81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34-4B0A-BD68-30F19768D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【113.39】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83" sqref="BL83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2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2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84" t="str">
        <f>データ!H6</f>
        <v>三重県　亀山市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2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A5</v>
      </c>
      <c r="X8" s="82"/>
      <c r="Y8" s="82"/>
      <c r="Z8" s="82"/>
      <c r="AA8" s="82"/>
      <c r="AB8" s="82"/>
      <c r="AC8" s="82"/>
      <c r="AD8" s="82" t="str">
        <f>データ!$M$6</f>
        <v>非設置</v>
      </c>
      <c r="AE8" s="82"/>
      <c r="AF8" s="82"/>
      <c r="AG8" s="82"/>
      <c r="AH8" s="82"/>
      <c r="AI8" s="82"/>
      <c r="AJ8" s="82"/>
      <c r="AK8" s="4"/>
      <c r="AL8" s="70">
        <f>データ!$R$6</f>
        <v>49945</v>
      </c>
      <c r="AM8" s="70"/>
      <c r="AN8" s="70"/>
      <c r="AO8" s="70"/>
      <c r="AP8" s="70"/>
      <c r="AQ8" s="70"/>
      <c r="AR8" s="70"/>
      <c r="AS8" s="70"/>
      <c r="AT8" s="66">
        <f>データ!$S$6</f>
        <v>191.04</v>
      </c>
      <c r="AU8" s="67"/>
      <c r="AV8" s="67"/>
      <c r="AW8" s="67"/>
      <c r="AX8" s="67"/>
      <c r="AY8" s="67"/>
      <c r="AZ8" s="67"/>
      <c r="BA8" s="67"/>
      <c r="BB8" s="69">
        <f>データ!$T$6</f>
        <v>261.44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2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2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80.849999999999994</v>
      </c>
      <c r="J10" s="67"/>
      <c r="K10" s="67"/>
      <c r="L10" s="67"/>
      <c r="M10" s="67"/>
      <c r="N10" s="67"/>
      <c r="O10" s="68"/>
      <c r="P10" s="69">
        <f>データ!$P$6</f>
        <v>99.88</v>
      </c>
      <c r="Q10" s="69"/>
      <c r="R10" s="69"/>
      <c r="S10" s="69"/>
      <c r="T10" s="69"/>
      <c r="U10" s="69"/>
      <c r="V10" s="69"/>
      <c r="W10" s="70">
        <f>データ!$Q$6</f>
        <v>2030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49539</v>
      </c>
      <c r="AM10" s="70"/>
      <c r="AN10" s="70"/>
      <c r="AO10" s="70"/>
      <c r="AP10" s="70"/>
      <c r="AQ10" s="70"/>
      <c r="AR10" s="70"/>
      <c r="AS10" s="70"/>
      <c r="AT10" s="66">
        <f>データ!$V$6</f>
        <v>60.4</v>
      </c>
      <c r="AU10" s="67"/>
      <c r="AV10" s="67"/>
      <c r="AW10" s="67"/>
      <c r="AX10" s="67"/>
      <c r="AY10" s="67"/>
      <c r="AZ10" s="67"/>
      <c r="BA10" s="67"/>
      <c r="BB10" s="69">
        <f>データ!$W$6</f>
        <v>820.18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23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2">
      <c r="A14" s="2"/>
      <c r="B14" s="61" t="s">
        <v>24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3" t="s">
        <v>25</v>
      </c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5"/>
    </row>
    <row r="15" spans="1:78" ht="13.5" customHeight="1" x14ac:dyDescent="0.2">
      <c r="A15" s="2"/>
      <c r="B15" s="56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8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2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49" t="s">
        <v>117</v>
      </c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1"/>
    </row>
    <row r="17" spans="1:78" ht="13.5" customHeight="1" x14ac:dyDescent="0.2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49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1"/>
    </row>
    <row r="18" spans="1:78" ht="13.5" customHeight="1" x14ac:dyDescent="0.2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49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1"/>
    </row>
    <row r="19" spans="1:78" ht="13.5" customHeight="1" x14ac:dyDescent="0.2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49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1"/>
    </row>
    <row r="20" spans="1:78" ht="13.5" customHeight="1" x14ac:dyDescent="0.2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49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1"/>
    </row>
    <row r="21" spans="1:78" ht="13.5" customHeight="1" x14ac:dyDescent="0.2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49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1"/>
    </row>
    <row r="22" spans="1:78" ht="13.5" customHeight="1" x14ac:dyDescent="0.2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49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1"/>
    </row>
    <row r="23" spans="1:78" ht="13.5" customHeight="1" x14ac:dyDescent="0.2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49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1"/>
    </row>
    <row r="24" spans="1:78" ht="13.5" customHeight="1" x14ac:dyDescent="0.2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49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1"/>
    </row>
    <row r="25" spans="1:78" ht="13.5" customHeight="1" x14ac:dyDescent="0.2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49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1"/>
    </row>
    <row r="26" spans="1:78" ht="13.5" customHeight="1" x14ac:dyDescent="0.2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49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1"/>
    </row>
    <row r="27" spans="1:78" ht="13.5" customHeight="1" x14ac:dyDescent="0.2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49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1"/>
    </row>
    <row r="28" spans="1:78" ht="13.5" customHeight="1" x14ac:dyDescent="0.2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49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1"/>
    </row>
    <row r="29" spans="1:78" ht="13.5" customHeight="1" x14ac:dyDescent="0.2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49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1"/>
    </row>
    <row r="30" spans="1:78" ht="13.5" customHeight="1" x14ac:dyDescent="0.2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49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1"/>
    </row>
    <row r="31" spans="1:78" ht="13.5" customHeight="1" x14ac:dyDescent="0.2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49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1"/>
    </row>
    <row r="32" spans="1:78" ht="13.5" customHeight="1" x14ac:dyDescent="0.2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49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1"/>
    </row>
    <row r="33" spans="1:78" ht="13.5" customHeight="1" x14ac:dyDescent="0.2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49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1"/>
    </row>
    <row r="34" spans="1:78" ht="13.5" customHeight="1" x14ac:dyDescent="0.2">
      <c r="A34" s="2"/>
      <c r="B34" s="17"/>
      <c r="C34" s="55" t="s">
        <v>26</v>
      </c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19"/>
      <c r="R34" s="55" t="s">
        <v>27</v>
      </c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19"/>
      <c r="AG34" s="55" t="s">
        <v>28</v>
      </c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19"/>
      <c r="AV34" s="55" t="s">
        <v>29</v>
      </c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18"/>
      <c r="BK34" s="2"/>
      <c r="BL34" s="49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1"/>
    </row>
    <row r="35" spans="1:78" ht="13.5" customHeight="1" x14ac:dyDescent="0.2">
      <c r="A35" s="2"/>
      <c r="B35" s="17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19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19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19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18"/>
      <c r="BK35" s="2"/>
      <c r="BL35" s="49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1"/>
    </row>
    <row r="36" spans="1:78" ht="13.5" customHeight="1" x14ac:dyDescent="0.2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49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1"/>
    </row>
    <row r="37" spans="1:78" ht="13.5" customHeight="1" x14ac:dyDescent="0.2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49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1"/>
    </row>
    <row r="38" spans="1:78" ht="13.5" customHeight="1" x14ac:dyDescent="0.2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49"/>
      <c r="BM38" s="50"/>
      <c r="BN38" s="50"/>
      <c r="BO38" s="50"/>
      <c r="BP38" s="50"/>
      <c r="BQ38" s="50"/>
      <c r="BR38" s="50"/>
      <c r="BS38" s="50"/>
      <c r="BT38" s="50"/>
      <c r="BU38" s="50"/>
      <c r="BV38" s="50"/>
      <c r="BW38" s="50"/>
      <c r="BX38" s="50"/>
      <c r="BY38" s="50"/>
      <c r="BZ38" s="51"/>
    </row>
    <row r="39" spans="1:78" ht="13.5" customHeight="1" x14ac:dyDescent="0.2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49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1"/>
    </row>
    <row r="40" spans="1:78" ht="13.5" customHeight="1" x14ac:dyDescent="0.2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49"/>
      <c r="BM40" s="50"/>
      <c r="BN40" s="50"/>
      <c r="BO40" s="50"/>
      <c r="BP40" s="50"/>
      <c r="BQ40" s="50"/>
      <c r="BR40" s="50"/>
      <c r="BS40" s="50"/>
      <c r="BT40" s="50"/>
      <c r="BU40" s="50"/>
      <c r="BV40" s="50"/>
      <c r="BW40" s="50"/>
      <c r="BX40" s="50"/>
      <c r="BY40" s="50"/>
      <c r="BZ40" s="51"/>
    </row>
    <row r="41" spans="1:78" ht="13.5" customHeight="1" x14ac:dyDescent="0.2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49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1"/>
    </row>
    <row r="42" spans="1:78" ht="13.5" customHeight="1" x14ac:dyDescent="0.2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49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1"/>
    </row>
    <row r="43" spans="1:78" ht="13.5" customHeight="1" x14ac:dyDescent="0.2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49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1"/>
    </row>
    <row r="44" spans="1:78" ht="13.5" customHeight="1" x14ac:dyDescent="0.2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 x14ac:dyDescent="0.2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3" t="s">
        <v>30</v>
      </c>
      <c r="BM45" s="44"/>
      <c r="BN45" s="44"/>
      <c r="BO45" s="44"/>
      <c r="BP45" s="44"/>
      <c r="BQ45" s="44"/>
      <c r="BR45" s="44"/>
      <c r="BS45" s="44"/>
      <c r="BT45" s="44"/>
      <c r="BU45" s="44"/>
      <c r="BV45" s="44"/>
      <c r="BW45" s="44"/>
      <c r="BX45" s="44"/>
      <c r="BY45" s="44"/>
      <c r="BZ45" s="45"/>
    </row>
    <row r="46" spans="1:78" ht="13.5" customHeight="1" x14ac:dyDescent="0.2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2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49" t="s">
        <v>118</v>
      </c>
      <c r="BM47" s="50"/>
      <c r="BN47" s="50"/>
      <c r="BO47" s="50"/>
      <c r="BP47" s="50"/>
      <c r="BQ47" s="50"/>
      <c r="BR47" s="50"/>
      <c r="BS47" s="50"/>
      <c r="BT47" s="50"/>
      <c r="BU47" s="50"/>
      <c r="BV47" s="50"/>
      <c r="BW47" s="50"/>
      <c r="BX47" s="50"/>
      <c r="BY47" s="50"/>
      <c r="BZ47" s="51"/>
    </row>
    <row r="48" spans="1:78" ht="13.5" customHeight="1" x14ac:dyDescent="0.2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49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1"/>
    </row>
    <row r="49" spans="1:78" ht="13.5" customHeight="1" x14ac:dyDescent="0.2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49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1"/>
    </row>
    <row r="50" spans="1:78" ht="13.5" customHeight="1" x14ac:dyDescent="0.2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49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0"/>
      <c r="BY50" s="50"/>
      <c r="BZ50" s="51"/>
    </row>
    <row r="51" spans="1:78" ht="13.5" customHeight="1" x14ac:dyDescent="0.2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49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0"/>
      <c r="BY51" s="50"/>
      <c r="BZ51" s="51"/>
    </row>
    <row r="52" spans="1:78" ht="13.5" customHeight="1" x14ac:dyDescent="0.2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49"/>
      <c r="BM52" s="50"/>
      <c r="BN52" s="50"/>
      <c r="BO52" s="50"/>
      <c r="BP52" s="50"/>
      <c r="BQ52" s="50"/>
      <c r="BR52" s="50"/>
      <c r="BS52" s="50"/>
      <c r="BT52" s="50"/>
      <c r="BU52" s="50"/>
      <c r="BV52" s="50"/>
      <c r="BW52" s="50"/>
      <c r="BX52" s="50"/>
      <c r="BY52" s="50"/>
      <c r="BZ52" s="51"/>
    </row>
    <row r="53" spans="1:78" ht="13.5" customHeight="1" x14ac:dyDescent="0.2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49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1"/>
    </row>
    <row r="54" spans="1:78" ht="13.5" customHeight="1" x14ac:dyDescent="0.2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49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1"/>
    </row>
    <row r="55" spans="1:78" ht="13.5" customHeight="1" x14ac:dyDescent="0.2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49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1"/>
    </row>
    <row r="56" spans="1:78" ht="13.5" customHeight="1" x14ac:dyDescent="0.2">
      <c r="A56" s="2"/>
      <c r="B56" s="17"/>
      <c r="C56" s="55" t="s">
        <v>31</v>
      </c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19"/>
      <c r="R56" s="55" t="s">
        <v>32</v>
      </c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19"/>
      <c r="AG56" s="55" t="s">
        <v>33</v>
      </c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19"/>
      <c r="AV56" s="55" t="s">
        <v>34</v>
      </c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18"/>
      <c r="BK56" s="2"/>
      <c r="BL56" s="49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1"/>
    </row>
    <row r="57" spans="1:78" ht="13.5" customHeight="1" x14ac:dyDescent="0.2">
      <c r="A57" s="2"/>
      <c r="B57" s="17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19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19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19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18"/>
      <c r="BK57" s="2"/>
      <c r="BL57" s="49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0"/>
      <c r="BY57" s="50"/>
      <c r="BZ57" s="51"/>
    </row>
    <row r="58" spans="1:78" ht="13.5" customHeight="1" x14ac:dyDescent="0.2">
      <c r="A58" s="2"/>
      <c r="B58" s="17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9"/>
      <c r="BM58" s="50"/>
      <c r="BN58" s="50"/>
      <c r="BO58" s="50"/>
      <c r="BP58" s="50"/>
      <c r="BQ58" s="50"/>
      <c r="BR58" s="50"/>
      <c r="BS58" s="50"/>
      <c r="BT58" s="50"/>
      <c r="BU58" s="50"/>
      <c r="BV58" s="50"/>
      <c r="BW58" s="50"/>
      <c r="BX58" s="50"/>
      <c r="BY58" s="50"/>
      <c r="BZ58" s="51"/>
    </row>
    <row r="59" spans="1:78" ht="13.5" customHeight="1" x14ac:dyDescent="0.2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9"/>
      <c r="BM59" s="50"/>
      <c r="BN59" s="50"/>
      <c r="BO59" s="50"/>
      <c r="BP59" s="50"/>
      <c r="BQ59" s="50"/>
      <c r="BR59" s="50"/>
      <c r="BS59" s="50"/>
      <c r="BT59" s="50"/>
      <c r="BU59" s="50"/>
      <c r="BV59" s="50"/>
      <c r="BW59" s="50"/>
      <c r="BX59" s="50"/>
      <c r="BY59" s="50"/>
      <c r="BZ59" s="51"/>
    </row>
    <row r="60" spans="1:78" ht="13.5" customHeight="1" x14ac:dyDescent="0.2">
      <c r="A60" s="2"/>
      <c r="B60" s="56" t="s">
        <v>35</v>
      </c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  <c r="AT60" s="57"/>
      <c r="AU60" s="57"/>
      <c r="AV60" s="57"/>
      <c r="AW60" s="57"/>
      <c r="AX60" s="57"/>
      <c r="AY60" s="57"/>
      <c r="AZ60" s="57"/>
      <c r="BA60" s="57"/>
      <c r="BB60" s="57"/>
      <c r="BC60" s="57"/>
      <c r="BD60" s="57"/>
      <c r="BE60" s="57"/>
      <c r="BF60" s="57"/>
      <c r="BG60" s="57"/>
      <c r="BH60" s="57"/>
      <c r="BI60" s="57"/>
      <c r="BJ60" s="58"/>
      <c r="BK60" s="2"/>
      <c r="BL60" s="49"/>
      <c r="BM60" s="50"/>
      <c r="BN60" s="50"/>
      <c r="BO60" s="50"/>
      <c r="BP60" s="50"/>
      <c r="BQ60" s="50"/>
      <c r="BR60" s="50"/>
      <c r="BS60" s="50"/>
      <c r="BT60" s="50"/>
      <c r="BU60" s="50"/>
      <c r="BV60" s="50"/>
      <c r="BW60" s="50"/>
      <c r="BX60" s="50"/>
      <c r="BY60" s="50"/>
      <c r="BZ60" s="51"/>
    </row>
    <row r="61" spans="1:78" ht="13.5" customHeight="1" x14ac:dyDescent="0.2">
      <c r="A61" s="2"/>
      <c r="B61" s="56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57"/>
      <c r="AV61" s="57"/>
      <c r="AW61" s="57"/>
      <c r="AX61" s="57"/>
      <c r="AY61" s="57"/>
      <c r="AZ61" s="57"/>
      <c r="BA61" s="57"/>
      <c r="BB61" s="57"/>
      <c r="BC61" s="57"/>
      <c r="BD61" s="57"/>
      <c r="BE61" s="57"/>
      <c r="BF61" s="57"/>
      <c r="BG61" s="57"/>
      <c r="BH61" s="57"/>
      <c r="BI61" s="57"/>
      <c r="BJ61" s="58"/>
      <c r="BK61" s="2"/>
      <c r="BL61" s="49"/>
      <c r="BM61" s="50"/>
      <c r="BN61" s="50"/>
      <c r="BO61" s="50"/>
      <c r="BP61" s="50"/>
      <c r="BQ61" s="50"/>
      <c r="BR61" s="50"/>
      <c r="BS61" s="50"/>
      <c r="BT61" s="50"/>
      <c r="BU61" s="50"/>
      <c r="BV61" s="50"/>
      <c r="BW61" s="50"/>
      <c r="BX61" s="50"/>
      <c r="BY61" s="50"/>
      <c r="BZ61" s="51"/>
    </row>
    <row r="62" spans="1:78" ht="13.5" customHeight="1" x14ac:dyDescent="0.2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49"/>
      <c r="BM62" s="50"/>
      <c r="BN62" s="50"/>
      <c r="BO62" s="50"/>
      <c r="BP62" s="50"/>
      <c r="BQ62" s="50"/>
      <c r="BR62" s="50"/>
      <c r="BS62" s="50"/>
      <c r="BT62" s="50"/>
      <c r="BU62" s="50"/>
      <c r="BV62" s="50"/>
      <c r="BW62" s="50"/>
      <c r="BX62" s="50"/>
      <c r="BY62" s="50"/>
      <c r="BZ62" s="51"/>
    </row>
    <row r="63" spans="1:78" ht="13.5" customHeight="1" x14ac:dyDescent="0.2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 x14ac:dyDescent="0.2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3" t="s">
        <v>36</v>
      </c>
      <c r="BM64" s="44"/>
      <c r="BN64" s="44"/>
      <c r="BO64" s="44"/>
      <c r="BP64" s="44"/>
      <c r="BQ64" s="44"/>
      <c r="BR64" s="44"/>
      <c r="BS64" s="44"/>
      <c r="BT64" s="44"/>
      <c r="BU64" s="44"/>
      <c r="BV64" s="44"/>
      <c r="BW64" s="44"/>
      <c r="BX64" s="44"/>
      <c r="BY64" s="44"/>
      <c r="BZ64" s="45"/>
    </row>
    <row r="65" spans="1:78" ht="13.5" customHeight="1" x14ac:dyDescent="0.2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2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49" t="s">
        <v>119</v>
      </c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1"/>
    </row>
    <row r="67" spans="1:78" ht="13.5" customHeight="1" x14ac:dyDescent="0.2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49"/>
      <c r="BM67" s="50"/>
      <c r="BN67" s="50"/>
      <c r="BO67" s="50"/>
      <c r="BP67" s="50"/>
      <c r="BQ67" s="50"/>
      <c r="BR67" s="50"/>
      <c r="BS67" s="50"/>
      <c r="BT67" s="50"/>
      <c r="BU67" s="50"/>
      <c r="BV67" s="50"/>
      <c r="BW67" s="50"/>
      <c r="BX67" s="50"/>
      <c r="BY67" s="50"/>
      <c r="BZ67" s="51"/>
    </row>
    <row r="68" spans="1:78" ht="13.5" customHeight="1" x14ac:dyDescent="0.2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49"/>
      <c r="BM68" s="50"/>
      <c r="BN68" s="50"/>
      <c r="BO68" s="50"/>
      <c r="BP68" s="50"/>
      <c r="BQ68" s="50"/>
      <c r="BR68" s="50"/>
      <c r="BS68" s="50"/>
      <c r="BT68" s="50"/>
      <c r="BU68" s="50"/>
      <c r="BV68" s="50"/>
      <c r="BW68" s="50"/>
      <c r="BX68" s="50"/>
      <c r="BY68" s="50"/>
      <c r="BZ68" s="51"/>
    </row>
    <row r="69" spans="1:78" ht="13.5" customHeight="1" x14ac:dyDescent="0.2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49"/>
      <c r="BM69" s="50"/>
      <c r="BN69" s="50"/>
      <c r="BO69" s="50"/>
      <c r="BP69" s="50"/>
      <c r="BQ69" s="50"/>
      <c r="BR69" s="50"/>
      <c r="BS69" s="50"/>
      <c r="BT69" s="50"/>
      <c r="BU69" s="50"/>
      <c r="BV69" s="50"/>
      <c r="BW69" s="50"/>
      <c r="BX69" s="50"/>
      <c r="BY69" s="50"/>
      <c r="BZ69" s="51"/>
    </row>
    <row r="70" spans="1:78" ht="13.5" customHeight="1" x14ac:dyDescent="0.2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49"/>
      <c r="BM70" s="50"/>
      <c r="BN70" s="50"/>
      <c r="BO70" s="50"/>
      <c r="BP70" s="50"/>
      <c r="BQ70" s="50"/>
      <c r="BR70" s="50"/>
      <c r="BS70" s="50"/>
      <c r="BT70" s="50"/>
      <c r="BU70" s="50"/>
      <c r="BV70" s="50"/>
      <c r="BW70" s="50"/>
      <c r="BX70" s="50"/>
      <c r="BY70" s="50"/>
      <c r="BZ70" s="51"/>
    </row>
    <row r="71" spans="1:78" ht="13.5" customHeight="1" x14ac:dyDescent="0.2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49"/>
      <c r="BM71" s="50"/>
      <c r="BN71" s="50"/>
      <c r="BO71" s="50"/>
      <c r="BP71" s="50"/>
      <c r="BQ71" s="50"/>
      <c r="BR71" s="50"/>
      <c r="BS71" s="50"/>
      <c r="BT71" s="50"/>
      <c r="BU71" s="50"/>
      <c r="BV71" s="50"/>
      <c r="BW71" s="50"/>
      <c r="BX71" s="50"/>
      <c r="BY71" s="50"/>
      <c r="BZ71" s="51"/>
    </row>
    <row r="72" spans="1:78" ht="13.5" customHeight="1" x14ac:dyDescent="0.2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49"/>
      <c r="BM72" s="50"/>
      <c r="BN72" s="50"/>
      <c r="BO72" s="50"/>
      <c r="BP72" s="50"/>
      <c r="BQ72" s="50"/>
      <c r="BR72" s="50"/>
      <c r="BS72" s="50"/>
      <c r="BT72" s="50"/>
      <c r="BU72" s="50"/>
      <c r="BV72" s="50"/>
      <c r="BW72" s="50"/>
      <c r="BX72" s="50"/>
      <c r="BY72" s="50"/>
      <c r="BZ72" s="51"/>
    </row>
    <row r="73" spans="1:78" ht="13.5" customHeight="1" x14ac:dyDescent="0.2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49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1"/>
    </row>
    <row r="74" spans="1:78" ht="13.5" customHeight="1" x14ac:dyDescent="0.2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49"/>
      <c r="BM74" s="50"/>
      <c r="BN74" s="50"/>
      <c r="BO74" s="50"/>
      <c r="BP74" s="50"/>
      <c r="BQ74" s="50"/>
      <c r="BR74" s="50"/>
      <c r="BS74" s="50"/>
      <c r="BT74" s="50"/>
      <c r="BU74" s="50"/>
      <c r="BV74" s="50"/>
      <c r="BW74" s="50"/>
      <c r="BX74" s="50"/>
      <c r="BY74" s="50"/>
      <c r="BZ74" s="51"/>
    </row>
    <row r="75" spans="1:78" ht="13.5" customHeight="1" x14ac:dyDescent="0.2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49"/>
      <c r="BM75" s="50"/>
      <c r="BN75" s="50"/>
      <c r="BO75" s="50"/>
      <c r="BP75" s="50"/>
      <c r="BQ75" s="50"/>
      <c r="BR75" s="50"/>
      <c r="BS75" s="50"/>
      <c r="BT75" s="50"/>
      <c r="BU75" s="50"/>
      <c r="BV75" s="50"/>
      <c r="BW75" s="50"/>
      <c r="BX75" s="50"/>
      <c r="BY75" s="50"/>
      <c r="BZ75" s="51"/>
    </row>
    <row r="76" spans="1:78" ht="13.5" customHeight="1" x14ac:dyDescent="0.2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49"/>
      <c r="BM76" s="50"/>
      <c r="BN76" s="50"/>
      <c r="BO76" s="50"/>
      <c r="BP76" s="50"/>
      <c r="BQ76" s="50"/>
      <c r="BR76" s="50"/>
      <c r="BS76" s="50"/>
      <c r="BT76" s="50"/>
      <c r="BU76" s="50"/>
      <c r="BV76" s="50"/>
      <c r="BW76" s="50"/>
      <c r="BX76" s="50"/>
      <c r="BY76" s="50"/>
      <c r="BZ76" s="51"/>
    </row>
    <row r="77" spans="1:78" ht="13.5" customHeight="1" x14ac:dyDescent="0.2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49"/>
      <c r="BM77" s="50"/>
      <c r="BN77" s="50"/>
      <c r="BO77" s="50"/>
      <c r="BP77" s="50"/>
      <c r="BQ77" s="50"/>
      <c r="BR77" s="50"/>
      <c r="BS77" s="50"/>
      <c r="BT77" s="50"/>
      <c r="BU77" s="50"/>
      <c r="BV77" s="50"/>
      <c r="BW77" s="50"/>
      <c r="BX77" s="50"/>
      <c r="BY77" s="50"/>
      <c r="BZ77" s="51"/>
    </row>
    <row r="78" spans="1:78" ht="13.5" customHeight="1" x14ac:dyDescent="0.2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49"/>
      <c r="BM78" s="50"/>
      <c r="BN78" s="50"/>
      <c r="BO78" s="50"/>
      <c r="BP78" s="50"/>
      <c r="BQ78" s="50"/>
      <c r="BR78" s="50"/>
      <c r="BS78" s="50"/>
      <c r="BT78" s="50"/>
      <c r="BU78" s="50"/>
      <c r="BV78" s="50"/>
      <c r="BW78" s="50"/>
      <c r="BX78" s="50"/>
      <c r="BY78" s="50"/>
      <c r="BZ78" s="51"/>
    </row>
    <row r="79" spans="1:78" ht="13.5" customHeight="1" x14ac:dyDescent="0.2">
      <c r="A79" s="2"/>
      <c r="B79" s="17"/>
      <c r="C79" s="55" t="s">
        <v>37</v>
      </c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19"/>
      <c r="V79" s="19"/>
      <c r="W79" s="55" t="s">
        <v>38</v>
      </c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19"/>
      <c r="AP79" s="19"/>
      <c r="AQ79" s="55" t="s">
        <v>39</v>
      </c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4"/>
      <c r="BJ79" s="18"/>
      <c r="BK79" s="2"/>
      <c r="BL79" s="49"/>
      <c r="BM79" s="50"/>
      <c r="BN79" s="50"/>
      <c r="BO79" s="50"/>
      <c r="BP79" s="50"/>
      <c r="BQ79" s="50"/>
      <c r="BR79" s="50"/>
      <c r="BS79" s="50"/>
      <c r="BT79" s="50"/>
      <c r="BU79" s="50"/>
      <c r="BV79" s="50"/>
      <c r="BW79" s="50"/>
      <c r="BX79" s="50"/>
      <c r="BY79" s="50"/>
      <c r="BZ79" s="51"/>
    </row>
    <row r="80" spans="1:78" ht="13.5" customHeight="1" x14ac:dyDescent="0.2">
      <c r="A80" s="2"/>
      <c r="B80" s="17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19"/>
      <c r="V80" s="19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19"/>
      <c r="AP80" s="19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4"/>
      <c r="BJ80" s="18"/>
      <c r="BK80" s="2"/>
      <c r="BL80" s="49"/>
      <c r="BM80" s="50"/>
      <c r="BN80" s="50"/>
      <c r="BO80" s="50"/>
      <c r="BP80" s="50"/>
      <c r="BQ80" s="50"/>
      <c r="BR80" s="50"/>
      <c r="BS80" s="50"/>
      <c r="BT80" s="50"/>
      <c r="BU80" s="50"/>
      <c r="BV80" s="50"/>
      <c r="BW80" s="50"/>
      <c r="BX80" s="50"/>
      <c r="BY80" s="50"/>
      <c r="BZ80" s="51"/>
    </row>
    <row r="81" spans="1:78" ht="13.5" customHeight="1" x14ac:dyDescent="0.2">
      <c r="A81" s="2"/>
      <c r="B81" s="17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4"/>
      <c r="V81" s="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4"/>
      <c r="AP81" s="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4"/>
      <c r="BJ81" s="18"/>
      <c r="BK81" s="2"/>
      <c r="BL81" s="49"/>
      <c r="BM81" s="50"/>
      <c r="BN81" s="50"/>
      <c r="BO81" s="50"/>
      <c r="BP81" s="50"/>
      <c r="BQ81" s="50"/>
      <c r="BR81" s="50"/>
      <c r="BS81" s="50"/>
      <c r="BT81" s="50"/>
      <c r="BU81" s="50"/>
      <c r="BV81" s="50"/>
      <c r="BW81" s="50"/>
      <c r="BX81" s="50"/>
      <c r="BY81" s="50"/>
      <c r="BZ81" s="51"/>
    </row>
    <row r="82" spans="1:78" ht="13.5" customHeight="1" x14ac:dyDescent="0.2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2">
      <c r="C83" s="25" t="s">
        <v>40</v>
      </c>
    </row>
    <row r="84" spans="1:78" hidden="1" x14ac:dyDescent="0.2">
      <c r="B84" s="26" t="s">
        <v>41</v>
      </c>
      <c r="C84" s="26"/>
      <c r="D84" s="26"/>
      <c r="E84" s="26" t="s">
        <v>42</v>
      </c>
      <c r="F84" s="26" t="s">
        <v>43</v>
      </c>
      <c r="G84" s="26" t="s">
        <v>44</v>
      </c>
      <c r="H84" s="26" t="s">
        <v>45</v>
      </c>
      <c r="I84" s="26" t="s">
        <v>46</v>
      </c>
      <c r="J84" s="26" t="s">
        <v>47</v>
      </c>
      <c r="K84" s="26" t="s">
        <v>48</v>
      </c>
      <c r="L84" s="26" t="s">
        <v>49</v>
      </c>
      <c r="M84" s="26" t="s">
        <v>50</v>
      </c>
      <c r="N84" s="26" t="s">
        <v>51</v>
      </c>
      <c r="O84" s="26" t="s">
        <v>52</v>
      </c>
    </row>
    <row r="85" spans="1:78" hidden="1" x14ac:dyDescent="0.2">
      <c r="B85" s="26"/>
      <c r="C85" s="26"/>
      <c r="D85" s="26"/>
      <c r="E85" s="26" t="str">
        <f>データ!AH6</f>
        <v>【113.39】</v>
      </c>
      <c r="F85" s="26" t="str">
        <f>データ!AS6</f>
        <v>【0.85】</v>
      </c>
      <c r="G85" s="26" t="str">
        <f>データ!BD6</f>
        <v>【264.34】</v>
      </c>
      <c r="H85" s="26" t="str">
        <f>データ!BO6</f>
        <v>【274.27】</v>
      </c>
      <c r="I85" s="26" t="str">
        <f>データ!BZ6</f>
        <v>【104.36】</v>
      </c>
      <c r="J85" s="26" t="str">
        <f>データ!CK6</f>
        <v>【165.71】</v>
      </c>
      <c r="K85" s="26" t="str">
        <f>データ!CV6</f>
        <v>【60.41】</v>
      </c>
      <c r="L85" s="26" t="str">
        <f>データ!DG6</f>
        <v>【89.93】</v>
      </c>
      <c r="M85" s="26" t="str">
        <f>データ!DR6</f>
        <v>【48.12】</v>
      </c>
      <c r="N85" s="26" t="str">
        <f>データ!EC6</f>
        <v>【15.89】</v>
      </c>
      <c r="O85" s="26" t="str">
        <f>データ!EN6</f>
        <v>【0.69】</v>
      </c>
    </row>
  </sheetData>
  <sheetProtection algorithmName="SHA-512" hashValue="p85XEh5bJ2VoESwd07EcGPNaLXih88AIwyvb7cNp6CXQiXwTY55rrZW3ma7fiJ2BvZOotsBhuBVWYhiV8DodVg==" saltValue="NVOgRzy1LpBV6snpKdsaVQ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53</v>
      </c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>
        <v>1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/>
      <c r="AI1" s="27">
        <v>1</v>
      </c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/>
      <c r="AT1" s="27">
        <v>1</v>
      </c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/>
      <c r="BE1" s="27">
        <v>1</v>
      </c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/>
      <c r="BP1" s="27">
        <v>1</v>
      </c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/>
      <c r="CA1" s="27">
        <v>1</v>
      </c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/>
      <c r="CL1" s="27">
        <v>1</v>
      </c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/>
      <c r="CW1" s="27">
        <v>1</v>
      </c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/>
      <c r="DH1" s="27">
        <v>1</v>
      </c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/>
      <c r="DS1" s="27">
        <v>1</v>
      </c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/>
      <c r="ED1" s="27">
        <v>1</v>
      </c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/>
    </row>
    <row r="2" spans="1:144" x14ac:dyDescent="0.2">
      <c r="A2" s="28" t="s">
        <v>54</v>
      </c>
      <c r="B2" s="28">
        <f>COLUMN()-1</f>
        <v>1</v>
      </c>
      <c r="C2" s="28">
        <f t="shared" ref="C2:BR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ref="BS2:ED2" si="1">COLUMN()-1</f>
        <v>70</v>
      </c>
      <c r="BT2" s="28">
        <f t="shared" si="1"/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ref="EE2:EN2" si="2">COLUMN()-1</f>
        <v>134</v>
      </c>
      <c r="EF2" s="28">
        <f t="shared" si="2"/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</row>
    <row r="3" spans="1:144" x14ac:dyDescent="0.2">
      <c r="A3" s="28" t="s">
        <v>55</v>
      </c>
      <c r="B3" s="29" t="s">
        <v>56</v>
      </c>
      <c r="C3" s="29" t="s">
        <v>57</v>
      </c>
      <c r="D3" s="29" t="s">
        <v>58</v>
      </c>
      <c r="E3" s="29" t="s">
        <v>59</v>
      </c>
      <c r="F3" s="29" t="s">
        <v>60</v>
      </c>
      <c r="G3" s="29" t="s">
        <v>61</v>
      </c>
      <c r="H3" s="87" t="s">
        <v>62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63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64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2">
      <c r="A4" s="28" t="s">
        <v>65</v>
      </c>
      <c r="B4" s="30"/>
      <c r="C4" s="30"/>
      <c r="D4" s="30"/>
      <c r="E4" s="30"/>
      <c r="F4" s="30"/>
      <c r="G4" s="30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66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67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68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69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70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71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72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73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74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75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76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2">
      <c r="A5" s="28" t="s">
        <v>77</v>
      </c>
      <c r="B5" s="31"/>
      <c r="C5" s="31"/>
      <c r="D5" s="31"/>
      <c r="E5" s="31"/>
      <c r="F5" s="31"/>
      <c r="G5" s="31"/>
      <c r="H5" s="32" t="s">
        <v>78</v>
      </c>
      <c r="I5" s="32" t="s">
        <v>79</v>
      </c>
      <c r="J5" s="32" t="s">
        <v>80</v>
      </c>
      <c r="K5" s="32" t="s">
        <v>81</v>
      </c>
      <c r="L5" s="32" t="s">
        <v>82</v>
      </c>
      <c r="M5" s="32" t="s">
        <v>5</v>
      </c>
      <c r="N5" s="32" t="s">
        <v>83</v>
      </c>
      <c r="O5" s="32" t="s">
        <v>84</v>
      </c>
      <c r="P5" s="32" t="s">
        <v>85</v>
      </c>
      <c r="Q5" s="32" t="s">
        <v>86</v>
      </c>
      <c r="R5" s="32" t="s">
        <v>87</v>
      </c>
      <c r="S5" s="32" t="s">
        <v>88</v>
      </c>
      <c r="T5" s="32" t="s">
        <v>89</v>
      </c>
      <c r="U5" s="32" t="s">
        <v>90</v>
      </c>
      <c r="V5" s="32" t="s">
        <v>91</v>
      </c>
      <c r="W5" s="32" t="s">
        <v>92</v>
      </c>
      <c r="X5" s="32" t="s">
        <v>93</v>
      </c>
      <c r="Y5" s="32" t="s">
        <v>94</v>
      </c>
      <c r="Z5" s="32" t="s">
        <v>95</v>
      </c>
      <c r="AA5" s="32" t="s">
        <v>96</v>
      </c>
      <c r="AB5" s="32" t="s">
        <v>97</v>
      </c>
      <c r="AC5" s="32" t="s">
        <v>98</v>
      </c>
      <c r="AD5" s="32" t="s">
        <v>99</v>
      </c>
      <c r="AE5" s="32" t="s">
        <v>100</v>
      </c>
      <c r="AF5" s="32" t="s">
        <v>101</v>
      </c>
      <c r="AG5" s="32" t="s">
        <v>102</v>
      </c>
      <c r="AH5" s="32" t="s">
        <v>41</v>
      </c>
      <c r="AI5" s="32" t="s">
        <v>93</v>
      </c>
      <c r="AJ5" s="32" t="s">
        <v>94</v>
      </c>
      <c r="AK5" s="32" t="s">
        <v>95</v>
      </c>
      <c r="AL5" s="32" t="s">
        <v>96</v>
      </c>
      <c r="AM5" s="32" t="s">
        <v>97</v>
      </c>
      <c r="AN5" s="32" t="s">
        <v>98</v>
      </c>
      <c r="AO5" s="32" t="s">
        <v>99</v>
      </c>
      <c r="AP5" s="32" t="s">
        <v>100</v>
      </c>
      <c r="AQ5" s="32" t="s">
        <v>101</v>
      </c>
      <c r="AR5" s="32" t="s">
        <v>102</v>
      </c>
      <c r="AS5" s="32" t="s">
        <v>103</v>
      </c>
      <c r="AT5" s="32" t="s">
        <v>93</v>
      </c>
      <c r="AU5" s="32" t="s">
        <v>94</v>
      </c>
      <c r="AV5" s="32" t="s">
        <v>95</v>
      </c>
      <c r="AW5" s="32" t="s">
        <v>96</v>
      </c>
      <c r="AX5" s="32" t="s">
        <v>97</v>
      </c>
      <c r="AY5" s="32" t="s">
        <v>98</v>
      </c>
      <c r="AZ5" s="32" t="s">
        <v>99</v>
      </c>
      <c r="BA5" s="32" t="s">
        <v>100</v>
      </c>
      <c r="BB5" s="32" t="s">
        <v>101</v>
      </c>
      <c r="BC5" s="32" t="s">
        <v>102</v>
      </c>
      <c r="BD5" s="32" t="s">
        <v>103</v>
      </c>
      <c r="BE5" s="32" t="s">
        <v>93</v>
      </c>
      <c r="BF5" s="32" t="s">
        <v>94</v>
      </c>
      <c r="BG5" s="32" t="s">
        <v>95</v>
      </c>
      <c r="BH5" s="32" t="s">
        <v>96</v>
      </c>
      <c r="BI5" s="32" t="s">
        <v>97</v>
      </c>
      <c r="BJ5" s="32" t="s">
        <v>98</v>
      </c>
      <c r="BK5" s="32" t="s">
        <v>99</v>
      </c>
      <c r="BL5" s="32" t="s">
        <v>100</v>
      </c>
      <c r="BM5" s="32" t="s">
        <v>101</v>
      </c>
      <c r="BN5" s="32" t="s">
        <v>102</v>
      </c>
      <c r="BO5" s="32" t="s">
        <v>103</v>
      </c>
      <c r="BP5" s="32" t="s">
        <v>93</v>
      </c>
      <c r="BQ5" s="32" t="s">
        <v>94</v>
      </c>
      <c r="BR5" s="32" t="s">
        <v>95</v>
      </c>
      <c r="BS5" s="32" t="s">
        <v>96</v>
      </c>
      <c r="BT5" s="32" t="s">
        <v>97</v>
      </c>
      <c r="BU5" s="32" t="s">
        <v>98</v>
      </c>
      <c r="BV5" s="32" t="s">
        <v>99</v>
      </c>
      <c r="BW5" s="32" t="s">
        <v>100</v>
      </c>
      <c r="BX5" s="32" t="s">
        <v>101</v>
      </c>
      <c r="BY5" s="32" t="s">
        <v>102</v>
      </c>
      <c r="BZ5" s="32" t="s">
        <v>103</v>
      </c>
      <c r="CA5" s="32" t="s">
        <v>93</v>
      </c>
      <c r="CB5" s="32" t="s">
        <v>94</v>
      </c>
      <c r="CC5" s="32" t="s">
        <v>95</v>
      </c>
      <c r="CD5" s="32" t="s">
        <v>96</v>
      </c>
      <c r="CE5" s="32" t="s">
        <v>97</v>
      </c>
      <c r="CF5" s="32" t="s">
        <v>98</v>
      </c>
      <c r="CG5" s="32" t="s">
        <v>99</v>
      </c>
      <c r="CH5" s="32" t="s">
        <v>100</v>
      </c>
      <c r="CI5" s="32" t="s">
        <v>101</v>
      </c>
      <c r="CJ5" s="32" t="s">
        <v>102</v>
      </c>
      <c r="CK5" s="32" t="s">
        <v>103</v>
      </c>
      <c r="CL5" s="32" t="s">
        <v>93</v>
      </c>
      <c r="CM5" s="32" t="s">
        <v>94</v>
      </c>
      <c r="CN5" s="32" t="s">
        <v>95</v>
      </c>
      <c r="CO5" s="32" t="s">
        <v>96</v>
      </c>
      <c r="CP5" s="32" t="s">
        <v>97</v>
      </c>
      <c r="CQ5" s="32" t="s">
        <v>98</v>
      </c>
      <c r="CR5" s="32" t="s">
        <v>99</v>
      </c>
      <c r="CS5" s="32" t="s">
        <v>100</v>
      </c>
      <c r="CT5" s="32" t="s">
        <v>101</v>
      </c>
      <c r="CU5" s="32" t="s">
        <v>102</v>
      </c>
      <c r="CV5" s="32" t="s">
        <v>103</v>
      </c>
      <c r="CW5" s="32" t="s">
        <v>93</v>
      </c>
      <c r="CX5" s="32" t="s">
        <v>94</v>
      </c>
      <c r="CY5" s="32" t="s">
        <v>95</v>
      </c>
      <c r="CZ5" s="32" t="s">
        <v>96</v>
      </c>
      <c r="DA5" s="32" t="s">
        <v>97</v>
      </c>
      <c r="DB5" s="32" t="s">
        <v>98</v>
      </c>
      <c r="DC5" s="32" t="s">
        <v>99</v>
      </c>
      <c r="DD5" s="32" t="s">
        <v>100</v>
      </c>
      <c r="DE5" s="32" t="s">
        <v>101</v>
      </c>
      <c r="DF5" s="32" t="s">
        <v>102</v>
      </c>
      <c r="DG5" s="32" t="s">
        <v>103</v>
      </c>
      <c r="DH5" s="32" t="s">
        <v>93</v>
      </c>
      <c r="DI5" s="32" t="s">
        <v>94</v>
      </c>
      <c r="DJ5" s="32" t="s">
        <v>95</v>
      </c>
      <c r="DK5" s="32" t="s">
        <v>96</v>
      </c>
      <c r="DL5" s="32" t="s">
        <v>97</v>
      </c>
      <c r="DM5" s="32" t="s">
        <v>98</v>
      </c>
      <c r="DN5" s="32" t="s">
        <v>99</v>
      </c>
      <c r="DO5" s="32" t="s">
        <v>100</v>
      </c>
      <c r="DP5" s="32" t="s">
        <v>101</v>
      </c>
      <c r="DQ5" s="32" t="s">
        <v>102</v>
      </c>
      <c r="DR5" s="32" t="s">
        <v>103</v>
      </c>
      <c r="DS5" s="32" t="s">
        <v>93</v>
      </c>
      <c r="DT5" s="32" t="s">
        <v>94</v>
      </c>
      <c r="DU5" s="32" t="s">
        <v>95</v>
      </c>
      <c r="DV5" s="32" t="s">
        <v>96</v>
      </c>
      <c r="DW5" s="32" t="s">
        <v>97</v>
      </c>
      <c r="DX5" s="32" t="s">
        <v>98</v>
      </c>
      <c r="DY5" s="32" t="s">
        <v>99</v>
      </c>
      <c r="DZ5" s="32" t="s">
        <v>100</v>
      </c>
      <c r="EA5" s="32" t="s">
        <v>101</v>
      </c>
      <c r="EB5" s="32" t="s">
        <v>102</v>
      </c>
      <c r="EC5" s="32" t="s">
        <v>103</v>
      </c>
      <c r="ED5" s="32" t="s">
        <v>93</v>
      </c>
      <c r="EE5" s="32" t="s">
        <v>94</v>
      </c>
      <c r="EF5" s="32" t="s">
        <v>95</v>
      </c>
      <c r="EG5" s="32" t="s">
        <v>96</v>
      </c>
      <c r="EH5" s="32" t="s">
        <v>97</v>
      </c>
      <c r="EI5" s="32" t="s">
        <v>98</v>
      </c>
      <c r="EJ5" s="32" t="s">
        <v>99</v>
      </c>
      <c r="EK5" s="32" t="s">
        <v>100</v>
      </c>
      <c r="EL5" s="32" t="s">
        <v>101</v>
      </c>
      <c r="EM5" s="32" t="s">
        <v>102</v>
      </c>
      <c r="EN5" s="32" t="s">
        <v>103</v>
      </c>
    </row>
    <row r="6" spans="1:144" s="36" customFormat="1" x14ac:dyDescent="0.2">
      <c r="A6" s="28" t="s">
        <v>104</v>
      </c>
      <c r="B6" s="33">
        <f>B7</f>
        <v>2017</v>
      </c>
      <c r="C6" s="33">
        <f t="shared" ref="C6:W6" si="3">C7</f>
        <v>242101</v>
      </c>
      <c r="D6" s="33">
        <f t="shared" si="3"/>
        <v>46</v>
      </c>
      <c r="E6" s="33">
        <f t="shared" si="3"/>
        <v>1</v>
      </c>
      <c r="F6" s="33">
        <f t="shared" si="3"/>
        <v>0</v>
      </c>
      <c r="G6" s="33">
        <f t="shared" si="3"/>
        <v>1</v>
      </c>
      <c r="H6" s="33" t="str">
        <f t="shared" si="3"/>
        <v>三重県　亀山市</v>
      </c>
      <c r="I6" s="33" t="str">
        <f t="shared" si="3"/>
        <v>法適用</v>
      </c>
      <c r="J6" s="33" t="str">
        <f t="shared" si="3"/>
        <v>水道事業</v>
      </c>
      <c r="K6" s="33" t="str">
        <f t="shared" si="3"/>
        <v>末端給水事業</v>
      </c>
      <c r="L6" s="33" t="str">
        <f t="shared" si="3"/>
        <v>A5</v>
      </c>
      <c r="M6" s="33" t="str">
        <f t="shared" si="3"/>
        <v>非設置</v>
      </c>
      <c r="N6" s="34" t="str">
        <f t="shared" si="3"/>
        <v>-</v>
      </c>
      <c r="O6" s="34">
        <f t="shared" si="3"/>
        <v>80.849999999999994</v>
      </c>
      <c r="P6" s="34">
        <f t="shared" si="3"/>
        <v>99.88</v>
      </c>
      <c r="Q6" s="34">
        <f t="shared" si="3"/>
        <v>2030</v>
      </c>
      <c r="R6" s="34">
        <f t="shared" si="3"/>
        <v>49945</v>
      </c>
      <c r="S6" s="34">
        <f t="shared" si="3"/>
        <v>191.04</v>
      </c>
      <c r="T6" s="34">
        <f t="shared" si="3"/>
        <v>261.44</v>
      </c>
      <c r="U6" s="34">
        <f t="shared" si="3"/>
        <v>49539</v>
      </c>
      <c r="V6" s="34">
        <f t="shared" si="3"/>
        <v>60.4</v>
      </c>
      <c r="W6" s="34">
        <f t="shared" si="3"/>
        <v>820.18</v>
      </c>
      <c r="X6" s="35">
        <f>IF(X7="",NA(),X7)</f>
        <v>99.92</v>
      </c>
      <c r="Y6" s="35">
        <f t="shared" ref="Y6:AG6" si="4">IF(Y7="",NA(),Y7)</f>
        <v>108.25</v>
      </c>
      <c r="Z6" s="35">
        <f t="shared" si="4"/>
        <v>109.07</v>
      </c>
      <c r="AA6" s="35">
        <f t="shared" si="4"/>
        <v>110.11</v>
      </c>
      <c r="AB6" s="35">
        <f t="shared" si="4"/>
        <v>108.59</v>
      </c>
      <c r="AC6" s="35">
        <f t="shared" si="4"/>
        <v>106.89</v>
      </c>
      <c r="AD6" s="35">
        <f t="shared" si="4"/>
        <v>109.04</v>
      </c>
      <c r="AE6" s="35">
        <f t="shared" si="4"/>
        <v>109.64</v>
      </c>
      <c r="AF6" s="35">
        <f t="shared" si="4"/>
        <v>110.95</v>
      </c>
      <c r="AG6" s="35">
        <f t="shared" si="4"/>
        <v>110.68</v>
      </c>
      <c r="AH6" s="34" t="str">
        <f>IF(AH7="","",IF(AH7="-","【-】","【"&amp;SUBSTITUTE(TEXT(AH7,"#,##0.00"),"-","△")&amp;"】"))</f>
        <v>【113.39】</v>
      </c>
      <c r="AI6" s="34">
        <f>IF(AI7="",NA(),AI7)</f>
        <v>0</v>
      </c>
      <c r="AJ6" s="34">
        <f t="shared" ref="AJ6:AR6" si="5">IF(AJ7="",NA(),AJ7)</f>
        <v>0</v>
      </c>
      <c r="AK6" s="34">
        <f t="shared" si="5"/>
        <v>0</v>
      </c>
      <c r="AL6" s="34">
        <f t="shared" si="5"/>
        <v>0</v>
      </c>
      <c r="AM6" s="34">
        <f t="shared" si="5"/>
        <v>0</v>
      </c>
      <c r="AN6" s="35">
        <f t="shared" si="5"/>
        <v>7.76</v>
      </c>
      <c r="AO6" s="35">
        <f t="shared" si="5"/>
        <v>3.77</v>
      </c>
      <c r="AP6" s="35">
        <f t="shared" si="5"/>
        <v>3.62</v>
      </c>
      <c r="AQ6" s="35">
        <f t="shared" si="5"/>
        <v>3.91</v>
      </c>
      <c r="AR6" s="35">
        <f t="shared" si="5"/>
        <v>3.56</v>
      </c>
      <c r="AS6" s="34" t="str">
        <f>IF(AS7="","",IF(AS7="-","【-】","【"&amp;SUBSTITUTE(TEXT(AS7,"#,##0.00"),"-","△")&amp;"】"))</f>
        <v>【0.85】</v>
      </c>
      <c r="AT6" s="35">
        <f>IF(AT7="",NA(),AT7)</f>
        <v>464.98</v>
      </c>
      <c r="AU6" s="35">
        <f t="shared" ref="AU6:BC6" si="6">IF(AU7="",NA(),AU7)</f>
        <v>299.08999999999997</v>
      </c>
      <c r="AV6" s="35">
        <f t="shared" si="6"/>
        <v>254.99</v>
      </c>
      <c r="AW6" s="35">
        <f t="shared" si="6"/>
        <v>255.48</v>
      </c>
      <c r="AX6" s="35">
        <f t="shared" si="6"/>
        <v>183</v>
      </c>
      <c r="AY6" s="35">
        <f t="shared" si="6"/>
        <v>909.68</v>
      </c>
      <c r="AZ6" s="35">
        <f t="shared" si="6"/>
        <v>382.09</v>
      </c>
      <c r="BA6" s="35">
        <f t="shared" si="6"/>
        <v>371.31</v>
      </c>
      <c r="BB6" s="35">
        <f t="shared" si="6"/>
        <v>377.63</v>
      </c>
      <c r="BC6" s="35">
        <f t="shared" si="6"/>
        <v>357.34</v>
      </c>
      <c r="BD6" s="34" t="str">
        <f>IF(BD7="","",IF(BD7="-","【-】","【"&amp;SUBSTITUTE(TEXT(BD7,"#,##0.00"),"-","△")&amp;"】"))</f>
        <v>【264.34】</v>
      </c>
      <c r="BE6" s="35">
        <f>IF(BE7="",NA(),BE7)</f>
        <v>216.41</v>
      </c>
      <c r="BF6" s="35">
        <f t="shared" ref="BF6:BN6" si="7">IF(BF7="",NA(),BF7)</f>
        <v>200.54</v>
      </c>
      <c r="BG6" s="35">
        <f t="shared" si="7"/>
        <v>187.55</v>
      </c>
      <c r="BH6" s="35">
        <f t="shared" si="7"/>
        <v>172.47</v>
      </c>
      <c r="BI6" s="35">
        <f t="shared" si="7"/>
        <v>163.36000000000001</v>
      </c>
      <c r="BJ6" s="35">
        <f t="shared" si="7"/>
        <v>382.65</v>
      </c>
      <c r="BK6" s="35">
        <f t="shared" si="7"/>
        <v>385.06</v>
      </c>
      <c r="BL6" s="35">
        <f t="shared" si="7"/>
        <v>373.09</v>
      </c>
      <c r="BM6" s="35">
        <f t="shared" si="7"/>
        <v>364.71</v>
      </c>
      <c r="BN6" s="35">
        <f t="shared" si="7"/>
        <v>373.69</v>
      </c>
      <c r="BO6" s="34" t="str">
        <f>IF(BO7="","",IF(BO7="-","【-】","【"&amp;SUBSTITUTE(TEXT(BO7,"#,##0.00"),"-","△")&amp;"】"))</f>
        <v>【274.27】</v>
      </c>
      <c r="BP6" s="35">
        <f>IF(BP7="",NA(),BP7)</f>
        <v>92.28</v>
      </c>
      <c r="BQ6" s="35">
        <f t="shared" ref="BQ6:BY6" si="8">IF(BQ7="",NA(),BQ7)</f>
        <v>104.81</v>
      </c>
      <c r="BR6" s="35">
        <f t="shared" si="8"/>
        <v>104.9</v>
      </c>
      <c r="BS6" s="35">
        <f t="shared" si="8"/>
        <v>106.4</v>
      </c>
      <c r="BT6" s="35">
        <f t="shared" si="8"/>
        <v>103.44</v>
      </c>
      <c r="BU6" s="35">
        <f t="shared" si="8"/>
        <v>96.1</v>
      </c>
      <c r="BV6" s="35">
        <f t="shared" si="8"/>
        <v>99.07</v>
      </c>
      <c r="BW6" s="35">
        <f t="shared" si="8"/>
        <v>99.99</v>
      </c>
      <c r="BX6" s="35">
        <f t="shared" si="8"/>
        <v>100.65</v>
      </c>
      <c r="BY6" s="35">
        <f t="shared" si="8"/>
        <v>99.87</v>
      </c>
      <c r="BZ6" s="34" t="str">
        <f>IF(BZ7="","",IF(BZ7="-","【-】","【"&amp;SUBSTITUTE(TEXT(BZ7,"#,##0.00"),"-","△")&amp;"】"))</f>
        <v>【104.36】</v>
      </c>
      <c r="CA6" s="35">
        <f>IF(CA7="",NA(),CA7)</f>
        <v>175.05</v>
      </c>
      <c r="CB6" s="35">
        <f t="shared" ref="CB6:CJ6" si="9">IF(CB7="",NA(),CB7)</f>
        <v>132.51</v>
      </c>
      <c r="CC6" s="35">
        <f t="shared" si="9"/>
        <v>125.56</v>
      </c>
      <c r="CD6" s="35">
        <f t="shared" si="9"/>
        <v>124.03</v>
      </c>
      <c r="CE6" s="35">
        <f t="shared" si="9"/>
        <v>127.8</v>
      </c>
      <c r="CF6" s="35">
        <f t="shared" si="9"/>
        <v>178.39</v>
      </c>
      <c r="CG6" s="35">
        <f t="shared" si="9"/>
        <v>173.03</v>
      </c>
      <c r="CH6" s="35">
        <f t="shared" si="9"/>
        <v>171.15</v>
      </c>
      <c r="CI6" s="35">
        <f t="shared" si="9"/>
        <v>170.19</v>
      </c>
      <c r="CJ6" s="35">
        <f t="shared" si="9"/>
        <v>171.81</v>
      </c>
      <c r="CK6" s="34" t="str">
        <f>IF(CK7="","",IF(CK7="-","【-】","【"&amp;SUBSTITUTE(TEXT(CK7,"#,##0.00"),"-","△")&amp;"】"))</f>
        <v>【165.71】</v>
      </c>
      <c r="CL6" s="35">
        <f>IF(CL7="",NA(),CL7)</f>
        <v>53.82</v>
      </c>
      <c r="CM6" s="35">
        <f t="shared" ref="CM6:CU6" si="10">IF(CM7="",NA(),CM7)</f>
        <v>63.05</v>
      </c>
      <c r="CN6" s="35">
        <f t="shared" si="10"/>
        <v>62.99</v>
      </c>
      <c r="CO6" s="35">
        <f t="shared" si="10"/>
        <v>72.930000000000007</v>
      </c>
      <c r="CP6" s="35">
        <f t="shared" si="10"/>
        <v>73.16</v>
      </c>
      <c r="CQ6" s="35">
        <f t="shared" si="10"/>
        <v>59.23</v>
      </c>
      <c r="CR6" s="35">
        <f t="shared" si="10"/>
        <v>58.58</v>
      </c>
      <c r="CS6" s="35">
        <f t="shared" si="10"/>
        <v>58.53</v>
      </c>
      <c r="CT6" s="35">
        <f t="shared" si="10"/>
        <v>59.01</v>
      </c>
      <c r="CU6" s="35">
        <f t="shared" si="10"/>
        <v>60.03</v>
      </c>
      <c r="CV6" s="34" t="str">
        <f>IF(CV7="","",IF(CV7="-","【-】","【"&amp;SUBSTITUTE(TEXT(CV7,"#,##0.00"),"-","△")&amp;"】"))</f>
        <v>【60.41】</v>
      </c>
      <c r="CW6" s="35">
        <f>IF(CW7="",NA(),CW7)</f>
        <v>92.03</v>
      </c>
      <c r="CX6" s="35">
        <f t="shared" ref="CX6:DF6" si="11">IF(CX7="",NA(),CX7)</f>
        <v>90.99</v>
      </c>
      <c r="CY6" s="35">
        <f t="shared" si="11"/>
        <v>93.79</v>
      </c>
      <c r="CZ6" s="35">
        <f t="shared" si="11"/>
        <v>94.84</v>
      </c>
      <c r="DA6" s="35">
        <f t="shared" si="11"/>
        <v>95.12</v>
      </c>
      <c r="DB6" s="35">
        <f t="shared" si="11"/>
        <v>85.53</v>
      </c>
      <c r="DC6" s="35">
        <f t="shared" si="11"/>
        <v>85.23</v>
      </c>
      <c r="DD6" s="35">
        <f t="shared" si="11"/>
        <v>85.26</v>
      </c>
      <c r="DE6" s="35">
        <f t="shared" si="11"/>
        <v>85.37</v>
      </c>
      <c r="DF6" s="35">
        <f t="shared" si="11"/>
        <v>84.81</v>
      </c>
      <c r="DG6" s="34" t="str">
        <f>IF(DG7="","",IF(DG7="-","【-】","【"&amp;SUBSTITUTE(TEXT(DG7,"#,##0.00"),"-","△")&amp;"】"))</f>
        <v>【89.93】</v>
      </c>
      <c r="DH6" s="35">
        <f>IF(DH7="",NA(),DH7)</f>
        <v>40.99</v>
      </c>
      <c r="DI6" s="35">
        <f t="shared" ref="DI6:DQ6" si="12">IF(DI7="",NA(),DI7)</f>
        <v>44.08</v>
      </c>
      <c r="DJ6" s="35">
        <f t="shared" si="12"/>
        <v>45.82</v>
      </c>
      <c r="DK6" s="35">
        <f t="shared" si="12"/>
        <v>47.25</v>
      </c>
      <c r="DL6" s="35">
        <f t="shared" si="12"/>
        <v>47.92</v>
      </c>
      <c r="DM6" s="35">
        <f t="shared" si="12"/>
        <v>37.340000000000003</v>
      </c>
      <c r="DN6" s="35">
        <f t="shared" si="12"/>
        <v>44.31</v>
      </c>
      <c r="DO6" s="35">
        <f t="shared" si="12"/>
        <v>45.75</v>
      </c>
      <c r="DP6" s="35">
        <f t="shared" si="12"/>
        <v>46.9</v>
      </c>
      <c r="DQ6" s="35">
        <f t="shared" si="12"/>
        <v>47.28</v>
      </c>
      <c r="DR6" s="34" t="str">
        <f>IF(DR7="","",IF(DR7="-","【-】","【"&amp;SUBSTITUTE(TEXT(DR7,"#,##0.00"),"-","△")&amp;"】"))</f>
        <v>【48.12】</v>
      </c>
      <c r="DS6" s="35">
        <f>IF(DS7="",NA(),DS7)</f>
        <v>9.9</v>
      </c>
      <c r="DT6" s="35">
        <f t="shared" ref="DT6:EB6" si="13">IF(DT7="",NA(),DT7)</f>
        <v>8.9700000000000006</v>
      </c>
      <c r="DU6" s="35">
        <f t="shared" si="13"/>
        <v>12.03</v>
      </c>
      <c r="DV6" s="35">
        <f t="shared" si="13"/>
        <v>26.58</v>
      </c>
      <c r="DW6" s="35">
        <f t="shared" si="13"/>
        <v>22.5</v>
      </c>
      <c r="DX6" s="35">
        <f t="shared" si="13"/>
        <v>8.39</v>
      </c>
      <c r="DY6" s="35">
        <f t="shared" si="13"/>
        <v>10.09</v>
      </c>
      <c r="DZ6" s="35">
        <f t="shared" si="13"/>
        <v>10.54</v>
      </c>
      <c r="EA6" s="35">
        <f t="shared" si="13"/>
        <v>12.03</v>
      </c>
      <c r="EB6" s="35">
        <f t="shared" si="13"/>
        <v>12.19</v>
      </c>
      <c r="EC6" s="34" t="str">
        <f>IF(EC7="","",IF(EC7="-","【-】","【"&amp;SUBSTITUTE(TEXT(EC7,"#,##0.00"),"-","△")&amp;"】"))</f>
        <v>【15.89】</v>
      </c>
      <c r="ED6" s="35">
        <f>IF(ED7="",NA(),ED7)</f>
        <v>1.03</v>
      </c>
      <c r="EE6" s="35">
        <f t="shared" ref="EE6:EM6" si="14">IF(EE7="",NA(),EE7)</f>
        <v>1.08</v>
      </c>
      <c r="EF6" s="35">
        <f t="shared" si="14"/>
        <v>1.04</v>
      </c>
      <c r="EG6" s="35">
        <f t="shared" si="14"/>
        <v>0.82</v>
      </c>
      <c r="EH6" s="35">
        <f t="shared" si="14"/>
        <v>1.31</v>
      </c>
      <c r="EI6" s="35">
        <f t="shared" si="14"/>
        <v>0.59</v>
      </c>
      <c r="EJ6" s="35">
        <f t="shared" si="14"/>
        <v>0.6</v>
      </c>
      <c r="EK6" s="35">
        <f t="shared" si="14"/>
        <v>0.56000000000000005</v>
      </c>
      <c r="EL6" s="35">
        <f t="shared" si="14"/>
        <v>0.61</v>
      </c>
      <c r="EM6" s="35">
        <f t="shared" si="14"/>
        <v>0.51</v>
      </c>
      <c r="EN6" s="34" t="str">
        <f>IF(EN7="","",IF(EN7="-","【-】","【"&amp;SUBSTITUTE(TEXT(EN7,"#,##0.00"),"-","△")&amp;"】"))</f>
        <v>【0.69】</v>
      </c>
    </row>
    <row r="7" spans="1:144" s="36" customFormat="1" x14ac:dyDescent="0.2">
      <c r="A7" s="28"/>
      <c r="B7" s="37">
        <v>2017</v>
      </c>
      <c r="C7" s="37">
        <v>242101</v>
      </c>
      <c r="D7" s="37">
        <v>46</v>
      </c>
      <c r="E7" s="37">
        <v>1</v>
      </c>
      <c r="F7" s="37">
        <v>0</v>
      </c>
      <c r="G7" s="37">
        <v>1</v>
      </c>
      <c r="H7" s="37" t="s">
        <v>105</v>
      </c>
      <c r="I7" s="37" t="s">
        <v>106</v>
      </c>
      <c r="J7" s="37" t="s">
        <v>107</v>
      </c>
      <c r="K7" s="37" t="s">
        <v>108</v>
      </c>
      <c r="L7" s="37" t="s">
        <v>109</v>
      </c>
      <c r="M7" s="37" t="s">
        <v>110</v>
      </c>
      <c r="N7" s="38" t="s">
        <v>111</v>
      </c>
      <c r="O7" s="38">
        <v>80.849999999999994</v>
      </c>
      <c r="P7" s="38">
        <v>99.88</v>
      </c>
      <c r="Q7" s="38">
        <v>2030</v>
      </c>
      <c r="R7" s="38">
        <v>49945</v>
      </c>
      <c r="S7" s="38">
        <v>191.04</v>
      </c>
      <c r="T7" s="38">
        <v>261.44</v>
      </c>
      <c r="U7" s="38">
        <v>49539</v>
      </c>
      <c r="V7" s="38">
        <v>60.4</v>
      </c>
      <c r="W7" s="38">
        <v>820.18</v>
      </c>
      <c r="X7" s="38">
        <v>99.92</v>
      </c>
      <c r="Y7" s="38">
        <v>108.25</v>
      </c>
      <c r="Z7" s="38">
        <v>109.07</v>
      </c>
      <c r="AA7" s="38">
        <v>110.11</v>
      </c>
      <c r="AB7" s="38">
        <v>108.59</v>
      </c>
      <c r="AC7" s="38">
        <v>106.89</v>
      </c>
      <c r="AD7" s="38">
        <v>109.04</v>
      </c>
      <c r="AE7" s="38">
        <v>109.64</v>
      </c>
      <c r="AF7" s="38">
        <v>110.95</v>
      </c>
      <c r="AG7" s="38">
        <v>110.68</v>
      </c>
      <c r="AH7" s="38">
        <v>113.39</v>
      </c>
      <c r="AI7" s="38">
        <v>0</v>
      </c>
      <c r="AJ7" s="38">
        <v>0</v>
      </c>
      <c r="AK7" s="38">
        <v>0</v>
      </c>
      <c r="AL7" s="38">
        <v>0</v>
      </c>
      <c r="AM7" s="38">
        <v>0</v>
      </c>
      <c r="AN7" s="38">
        <v>7.76</v>
      </c>
      <c r="AO7" s="38">
        <v>3.77</v>
      </c>
      <c r="AP7" s="38">
        <v>3.62</v>
      </c>
      <c r="AQ7" s="38">
        <v>3.91</v>
      </c>
      <c r="AR7" s="38">
        <v>3.56</v>
      </c>
      <c r="AS7" s="38">
        <v>0.85</v>
      </c>
      <c r="AT7" s="38">
        <v>464.98</v>
      </c>
      <c r="AU7" s="38">
        <v>299.08999999999997</v>
      </c>
      <c r="AV7" s="38">
        <v>254.99</v>
      </c>
      <c r="AW7" s="38">
        <v>255.48</v>
      </c>
      <c r="AX7" s="38">
        <v>183</v>
      </c>
      <c r="AY7" s="38">
        <v>909.68</v>
      </c>
      <c r="AZ7" s="38">
        <v>382.09</v>
      </c>
      <c r="BA7" s="38">
        <v>371.31</v>
      </c>
      <c r="BB7" s="38">
        <v>377.63</v>
      </c>
      <c r="BC7" s="38">
        <v>357.34</v>
      </c>
      <c r="BD7" s="38">
        <v>264.33999999999997</v>
      </c>
      <c r="BE7" s="38">
        <v>216.41</v>
      </c>
      <c r="BF7" s="38">
        <v>200.54</v>
      </c>
      <c r="BG7" s="38">
        <v>187.55</v>
      </c>
      <c r="BH7" s="38">
        <v>172.47</v>
      </c>
      <c r="BI7" s="38">
        <v>163.36000000000001</v>
      </c>
      <c r="BJ7" s="38">
        <v>382.65</v>
      </c>
      <c r="BK7" s="38">
        <v>385.06</v>
      </c>
      <c r="BL7" s="38">
        <v>373.09</v>
      </c>
      <c r="BM7" s="38">
        <v>364.71</v>
      </c>
      <c r="BN7" s="38">
        <v>373.69</v>
      </c>
      <c r="BO7" s="38">
        <v>274.27</v>
      </c>
      <c r="BP7" s="38">
        <v>92.28</v>
      </c>
      <c r="BQ7" s="38">
        <v>104.81</v>
      </c>
      <c r="BR7" s="38">
        <v>104.9</v>
      </c>
      <c r="BS7" s="38">
        <v>106.4</v>
      </c>
      <c r="BT7" s="38">
        <v>103.44</v>
      </c>
      <c r="BU7" s="38">
        <v>96.1</v>
      </c>
      <c r="BV7" s="38">
        <v>99.07</v>
      </c>
      <c r="BW7" s="38">
        <v>99.99</v>
      </c>
      <c r="BX7" s="38">
        <v>100.65</v>
      </c>
      <c r="BY7" s="38">
        <v>99.87</v>
      </c>
      <c r="BZ7" s="38">
        <v>104.36</v>
      </c>
      <c r="CA7" s="38">
        <v>175.05</v>
      </c>
      <c r="CB7" s="38">
        <v>132.51</v>
      </c>
      <c r="CC7" s="38">
        <v>125.56</v>
      </c>
      <c r="CD7" s="38">
        <v>124.03</v>
      </c>
      <c r="CE7" s="38">
        <v>127.8</v>
      </c>
      <c r="CF7" s="38">
        <v>178.39</v>
      </c>
      <c r="CG7" s="38">
        <v>173.03</v>
      </c>
      <c r="CH7" s="38">
        <v>171.15</v>
      </c>
      <c r="CI7" s="38">
        <v>170.19</v>
      </c>
      <c r="CJ7" s="38">
        <v>171.81</v>
      </c>
      <c r="CK7" s="38">
        <v>165.71</v>
      </c>
      <c r="CL7" s="38">
        <v>53.82</v>
      </c>
      <c r="CM7" s="38">
        <v>63.05</v>
      </c>
      <c r="CN7" s="38">
        <v>62.99</v>
      </c>
      <c r="CO7" s="38">
        <v>72.930000000000007</v>
      </c>
      <c r="CP7" s="38">
        <v>73.16</v>
      </c>
      <c r="CQ7" s="38">
        <v>59.23</v>
      </c>
      <c r="CR7" s="38">
        <v>58.58</v>
      </c>
      <c r="CS7" s="38">
        <v>58.53</v>
      </c>
      <c r="CT7" s="38">
        <v>59.01</v>
      </c>
      <c r="CU7" s="38">
        <v>60.03</v>
      </c>
      <c r="CV7" s="38">
        <v>60.41</v>
      </c>
      <c r="CW7" s="38">
        <v>92.03</v>
      </c>
      <c r="CX7" s="38">
        <v>90.99</v>
      </c>
      <c r="CY7" s="38">
        <v>93.79</v>
      </c>
      <c r="CZ7" s="38">
        <v>94.84</v>
      </c>
      <c r="DA7" s="38">
        <v>95.12</v>
      </c>
      <c r="DB7" s="38">
        <v>85.53</v>
      </c>
      <c r="DC7" s="38">
        <v>85.23</v>
      </c>
      <c r="DD7" s="38">
        <v>85.26</v>
      </c>
      <c r="DE7" s="38">
        <v>85.37</v>
      </c>
      <c r="DF7" s="38">
        <v>84.81</v>
      </c>
      <c r="DG7" s="38">
        <v>89.93</v>
      </c>
      <c r="DH7" s="38">
        <v>40.99</v>
      </c>
      <c r="DI7" s="38">
        <v>44.08</v>
      </c>
      <c r="DJ7" s="38">
        <v>45.82</v>
      </c>
      <c r="DK7" s="38">
        <v>47.25</v>
      </c>
      <c r="DL7" s="38">
        <v>47.92</v>
      </c>
      <c r="DM7" s="38">
        <v>37.340000000000003</v>
      </c>
      <c r="DN7" s="38">
        <v>44.31</v>
      </c>
      <c r="DO7" s="38">
        <v>45.75</v>
      </c>
      <c r="DP7" s="38">
        <v>46.9</v>
      </c>
      <c r="DQ7" s="38">
        <v>47.28</v>
      </c>
      <c r="DR7" s="38">
        <v>48.12</v>
      </c>
      <c r="DS7" s="38">
        <v>9.9</v>
      </c>
      <c r="DT7" s="38">
        <v>8.9700000000000006</v>
      </c>
      <c r="DU7" s="38">
        <v>12.03</v>
      </c>
      <c r="DV7" s="38">
        <v>26.58</v>
      </c>
      <c r="DW7" s="38">
        <v>22.5</v>
      </c>
      <c r="DX7" s="38">
        <v>8.39</v>
      </c>
      <c r="DY7" s="38">
        <v>10.09</v>
      </c>
      <c r="DZ7" s="38">
        <v>10.54</v>
      </c>
      <c r="EA7" s="38">
        <v>12.03</v>
      </c>
      <c r="EB7" s="38">
        <v>12.19</v>
      </c>
      <c r="EC7" s="38">
        <v>15.89</v>
      </c>
      <c r="ED7" s="38">
        <v>1.03</v>
      </c>
      <c r="EE7" s="38">
        <v>1.08</v>
      </c>
      <c r="EF7" s="38">
        <v>1.04</v>
      </c>
      <c r="EG7" s="38">
        <v>0.82</v>
      </c>
      <c r="EH7" s="38">
        <v>1.31</v>
      </c>
      <c r="EI7" s="38">
        <v>0.59</v>
      </c>
      <c r="EJ7" s="38">
        <v>0.6</v>
      </c>
      <c r="EK7" s="38">
        <v>0.56000000000000005</v>
      </c>
      <c r="EL7" s="38">
        <v>0.61</v>
      </c>
      <c r="EM7" s="38">
        <v>0.51</v>
      </c>
      <c r="EN7" s="38">
        <v>0.69</v>
      </c>
    </row>
    <row r="8" spans="1:144" x14ac:dyDescent="0.2">
      <c r="X8" s="39"/>
      <c r="Y8" s="39"/>
      <c r="Z8" s="39"/>
      <c r="AA8" s="39"/>
      <c r="AB8" s="39"/>
      <c r="AC8" s="39"/>
      <c r="AD8" s="39"/>
      <c r="AE8" s="39"/>
      <c r="AF8" s="39"/>
      <c r="AG8" s="39"/>
      <c r="AH8" s="40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40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40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40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40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40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40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40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40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40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40"/>
    </row>
    <row r="9" spans="1:144" x14ac:dyDescent="0.2">
      <c r="A9" s="41"/>
      <c r="B9" s="41" t="s">
        <v>112</v>
      </c>
      <c r="C9" s="41" t="s">
        <v>113</v>
      </c>
      <c r="D9" s="41" t="s">
        <v>114</v>
      </c>
      <c r="E9" s="41" t="s">
        <v>115</v>
      </c>
      <c r="F9" s="41" t="s">
        <v>116</v>
      </c>
      <c r="X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4" x14ac:dyDescent="0.2">
      <c r="A10" s="41" t="s">
        <v>56</v>
      </c>
      <c r="B10" s="42">
        <f>DATEVALUE($B$6-4&amp;"年1月1日")</f>
        <v>41275</v>
      </c>
      <c r="C10" s="42">
        <f>DATEVALUE($B$6-3&amp;"年1月1日")</f>
        <v>41640</v>
      </c>
      <c r="D10" s="42">
        <f>DATEVALUE($B$6-2&amp;"年1月1日")</f>
        <v>42005</v>
      </c>
      <c r="E10" s="42">
        <f>DATEVALUE($B$6-1&amp;"年1月1日")</f>
        <v>42370</v>
      </c>
      <c r="F10" s="42">
        <f>DATEVALUE($B$6&amp;"年1月1日")</f>
        <v>42736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Administrator</cp:lastModifiedBy>
  <dcterms:created xsi:type="dcterms:W3CDTF">2018-12-03T08:33:17Z</dcterms:created>
  <dcterms:modified xsi:type="dcterms:W3CDTF">2019-02-04T10:48:52Z</dcterms:modified>
  <cp:category/>
</cp:coreProperties>
</file>