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YXx7P1/g/BTVl6UesupFvuoZFNiLhoe0C/LUha+H1e272tw5380Z8Sx2VfeXk3psqA6w5d9CKmj0Eaofb/Filg==" workbookSaltValue="EDKBRkCvi1h1pDp2YWN9DA==" workbookSpinCount="100000" lockStructure="1"/>
  <bookViews>
    <workbookView xWindow="240" yWindow="60" windowWidth="14940" windowHeight="7875"/>
  </bookViews>
  <sheets>
    <sheet name="法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DE7" i="5"/>
  <c r="DD7" i="5"/>
  <c r="MI77" i="4" s="1"/>
  <c r="DC7" i="5"/>
  <c r="DB7" i="5"/>
  <c r="LE77" i="4" s="1"/>
  <c r="DA7" i="5"/>
  <c r="CZ7" i="5"/>
  <c r="KA77" i="4" s="1"/>
  <c r="CX7" i="5"/>
  <c r="CW7" i="5"/>
  <c r="CV7" i="5"/>
  <c r="CU7" i="5"/>
  <c r="CT7" i="5"/>
  <c r="CS7" i="5"/>
  <c r="CR7" i="5"/>
  <c r="CQ7" i="5"/>
  <c r="CP7" i="5"/>
  <c r="CO7" i="5"/>
  <c r="CN7" i="5"/>
  <c r="CM7" i="5"/>
  <c r="CV67" i="4" s="1"/>
  <c r="CK7" i="5"/>
  <c r="CJ7" i="5"/>
  <c r="CI7" i="5"/>
  <c r="CH7" i="5"/>
  <c r="AG78" i="4" s="1"/>
  <c r="CG7" i="5"/>
  <c r="CF7" i="5"/>
  <c r="BZ77" i="4" s="1"/>
  <c r="CE7" i="5"/>
  <c r="CD7" i="5"/>
  <c r="AV77" i="4" s="1"/>
  <c r="CC7" i="5"/>
  <c r="CB7" i="5"/>
  <c r="R77" i="4" s="1"/>
  <c r="BZ7" i="5"/>
  <c r="BY7" i="5"/>
  <c r="LH53" i="4" s="1"/>
  <c r="BX7" i="5"/>
  <c r="BW7" i="5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GQ52" i="4" s="1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LJ8" i="4" s="1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E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R78" i="4"/>
  <c r="LT77" i="4"/>
  <c r="KP77" i="4"/>
  <c r="IT77" i="4"/>
  <c r="IE77" i="4"/>
  <c r="HP77" i="4"/>
  <c r="HA77" i="4"/>
  <c r="GL77" i="4"/>
  <c r="BK77" i="4"/>
  <c r="AG77" i="4"/>
  <c r="CV76" i="4"/>
  <c r="MA53" i="4"/>
  <c r="KO53" i="4"/>
  <c r="JV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AQ10" i="4"/>
  <c r="B10" i="4"/>
  <c r="JQ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HP76" i="4"/>
  <c r="AV76" i="4"/>
  <c r="KO51" i="4"/>
  <c r="KO30" i="4"/>
  <c r="FX30" i="4"/>
  <c r="LE76" i="4"/>
  <c r="FX51" i="4"/>
  <c r="BG51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JC51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<sst xmlns="http://schemas.openxmlformats.org/spreadsheetml/2006/main" count="250" uniqueCount="131">
  <si>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</si>
  <si>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</si>
  <si>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</si>
  <si>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</si>
  <si>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</si>
  <si>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</si>
  <si>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</si>
  <si>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</si>
  <si>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</si>
  <si>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</si>
  <si>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</si>
  <si>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</si>
  <si>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</si>
  <si>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</si>
  <si>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</si>
  <si>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</si>
  <si>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</si>
  <si>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</si>
  <si>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</si>
  <si>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</si>
  <si>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</si>
  <si>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</si>
  <si>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</si>
  <si>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</si>
  <si>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</si>
  <si>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</si>
  <si>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</si>
  <si>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</si>
  <si>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</si>
  <si>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</si>
  <si>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</si>
  <si>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</si>
  <si>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</si>
  <si>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</si>
  <si>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</si>
  <si>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</si>
  <si>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</si>
  <si>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</si>
  <si>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</si>
  <si>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</si>
  <si>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</si>
  <si>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</si>
  <si>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</si>
  <si>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</si>
  <si>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</si>
  <si>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</si>
  <si>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</si>
  <si>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</si>
  <si>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⑪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</si>
  <si>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</si>
  <si>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</si>
  <si>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</si>
  <si>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</si>
  <si>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</si>
  <si>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</si>
  <si>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</si>
  <si>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-</t>
    <phoneticPr fontId="9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</si>
  <si>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</si>
  <si>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</si>
  <si>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</si>
  <si>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</si>
  <si>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</si>
  <si>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</si>
  <si>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</si>
  <si>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</si>
  <si>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</si>
  <si>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</si>
  <si>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</si>
  <si>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</si>
  <si>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</si>
  <si>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</si>
  <si>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</si>
  <si>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</si>
  <si>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</si>
  <si>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</si>
  <si>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</si>
  <si>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</si>
  <si>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</si>
  <si>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</si>
  <si>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</si>
  <si>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</si>
  <si>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</si>
  <si>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</si>
  <si>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</si>
  <si>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</si>
  <si>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</si>
  <si>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</si>
  <si>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</si>
  <si>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</si>
  <si>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</si>
  <si>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</si>
  <si>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</si>
  <si>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</si>
  <si>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</si>
  <si>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</si>
  <si>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</si>
  <si>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</si>
  <si>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</si>
  <si>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</si>
  <si>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</si>
  <si>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</si>
  <si>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</si>
  <si>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</si>
  <si>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</si>
  <si>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</si>
  <si>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</si>
  <si>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</si>
  <si>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</si>
  <si>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</si>
  <si>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>表参照用</t>
    <rPh sb="0" eb="1">
      <t>ヒョウ</t>
    </rPh>
    <rPh sb="1" eb="4">
      <t>サンショウヨウ</t>
    </rPh>
    <phoneticPr fontId="9"/>
  </si>
  <si>
    <t>三重県　津市</t>
  </si>
  <si>
    <t>ポルタひさい駐車場</t>
  </si>
  <si>
    <t>法適用</t>
  </si>
  <si>
    <t>駐車場整備事業</t>
  </si>
  <si>
    <t>-</t>
  </si>
  <si>
    <t>Ａ１Ｂ１</t>
  </si>
  <si>
    <t>その他駐車場</t>
  </si>
  <si>
    <t>立体式</t>
  </si>
  <si>
    <t>駅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</si>
  <si>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</si>
  <si>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</si>
  <si>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</si>
  <si>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</si>
  <si>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</si>
  <si>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</si>
  <si>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</si>
  <si>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</si>
  <si>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収益は増加傾向にあるが、収益等の状況に係る指標はいずれも平均値を下回っており、経常収支比率も100％以下ということで単独での経営が困難な状況である。</t>
    <rPh sb="0" eb="2">
      <t>シュウエキ</t>
    </rPh>
    <rPh sb="3" eb="5">
      <t>ゾウカ</t>
    </rPh>
    <rPh sb="5" eb="7">
      <t>ケイコウ</t>
    </rPh>
    <rPh sb="12" eb="14">
      <t>シュウエキ</t>
    </rPh>
    <rPh sb="14" eb="15">
      <t>トウ</t>
    </rPh>
    <rPh sb="16" eb="18">
      <t>ジョウキョウ</t>
    </rPh>
    <rPh sb="19" eb="20">
      <t>カカ</t>
    </rPh>
    <rPh sb="21" eb="23">
      <t>シヒョウ</t>
    </rPh>
    <rPh sb="28" eb="31">
      <t>ヘイキンチ</t>
    </rPh>
    <rPh sb="32" eb="34">
      <t>シタマワ</t>
    </rPh>
    <rPh sb="39" eb="41">
      <t>ケイジョウ</t>
    </rPh>
    <rPh sb="41" eb="43">
      <t>シュウシ</t>
    </rPh>
    <rPh sb="43" eb="45">
      <t>ヒリツ</t>
    </rPh>
    <rPh sb="50" eb="52">
      <t>イカ</t>
    </rPh>
    <rPh sb="58" eb="60">
      <t>タンドク</t>
    </rPh>
    <rPh sb="62" eb="64">
      <t>ケイエイ</t>
    </rPh>
    <rPh sb="65" eb="67">
      <t>コンナン</t>
    </rPh>
    <rPh sb="68" eb="70">
      <t>ジョウキョウ</t>
    </rPh>
    <phoneticPr fontId="6"/>
  </si>
  <si>
    <t>稼働率は増加傾向にあるが、隣接の公共施設の利用者が大半のため、駐車時間が短時間の利用者がほとんどである。
立体駐車場の利便性を活かし、利用者の増加を促すための取組が必要となる。</t>
    <rPh sb="4" eb="6">
      <t>ゾウカ</t>
    </rPh>
    <rPh sb="6" eb="8">
      <t>ケイコウ</t>
    </rPh>
    <rPh sb="13" eb="15">
      <t>リンセツ</t>
    </rPh>
    <rPh sb="16" eb="18">
      <t>コウキョウ</t>
    </rPh>
    <rPh sb="18" eb="20">
      <t>シセツ</t>
    </rPh>
    <rPh sb="21" eb="23">
      <t>リヨウ</t>
    </rPh>
    <rPh sb="23" eb="24">
      <t>シャ</t>
    </rPh>
    <rPh sb="25" eb="27">
      <t>タイハン</t>
    </rPh>
    <rPh sb="31" eb="33">
      <t>チュウシャ</t>
    </rPh>
    <rPh sb="33" eb="35">
      <t>ジカン</t>
    </rPh>
    <rPh sb="36" eb="39">
      <t>タンジカン</t>
    </rPh>
    <rPh sb="40" eb="43">
      <t>リヨウシャ</t>
    </rPh>
    <rPh sb="59" eb="62">
      <t>リベンセイ</t>
    </rPh>
    <phoneticPr fontId="6"/>
  </si>
  <si>
    <t>当該駐車場単独の経営は困難な状況であるが、ポルタひさい本棟と一体の管理ということもあり、経営方式の抜本的な見直しは困難である。
今後設備の更新費用も増加することから、利用者の増加を促す取り組みを進める必要がある。</t>
    <rPh sb="0" eb="2">
      <t>トウガイ</t>
    </rPh>
    <rPh sb="2" eb="5">
      <t>チュウシャジョウ</t>
    </rPh>
    <rPh sb="5" eb="7">
      <t>タンドク</t>
    </rPh>
    <rPh sb="8" eb="10">
      <t>ケイエイ</t>
    </rPh>
    <rPh sb="11" eb="13">
      <t>コンナン</t>
    </rPh>
    <rPh sb="14" eb="16">
      <t>ジョウキョウ</t>
    </rPh>
    <rPh sb="27" eb="29">
      <t>ホントウ</t>
    </rPh>
    <rPh sb="30" eb="32">
      <t>イッタイ</t>
    </rPh>
    <rPh sb="33" eb="35">
      <t>カンリ</t>
    </rPh>
    <rPh sb="44" eb="46">
      <t>ケイエイ</t>
    </rPh>
    <rPh sb="46" eb="48">
      <t>ホウシキ</t>
    </rPh>
    <rPh sb="49" eb="51">
      <t>バッポン</t>
    </rPh>
    <rPh sb="51" eb="52">
      <t>テキ</t>
    </rPh>
    <rPh sb="53" eb="55">
      <t>ミナオ</t>
    </rPh>
    <rPh sb="57" eb="59">
      <t>コンナン</t>
    </rPh>
    <rPh sb="64" eb="66">
      <t>コンゴ</t>
    </rPh>
    <rPh sb="66" eb="68">
      <t>セツビ</t>
    </rPh>
    <rPh sb="69" eb="71">
      <t>コウシン</t>
    </rPh>
    <rPh sb="71" eb="73">
      <t>ヒヨウ</t>
    </rPh>
    <rPh sb="74" eb="76">
      <t>ゾウカ</t>
    </rPh>
    <rPh sb="83" eb="86">
      <t>リヨウシャ</t>
    </rPh>
    <rPh sb="87" eb="89">
      <t>ゾウカ</t>
    </rPh>
    <rPh sb="90" eb="91">
      <t>ウナガ</t>
    </rPh>
    <rPh sb="92" eb="93">
      <t>ト</t>
    </rPh>
    <rPh sb="94" eb="95">
      <t>ク</t>
    </rPh>
    <rPh sb="97" eb="98">
      <t>スス</t>
    </rPh>
    <rPh sb="100" eb="102">
      <t>ヒツヨウ</t>
    </rPh>
    <phoneticPr fontId="6"/>
  </si>
  <si>
    <t>平成９年の建設から約２０年が経過しており、当初設置の設備の老朽化が進んでいる。
各設備の現況を把握し、計画的な更新を進めていくことが必要となる。</t>
    <rPh sb="0" eb="2">
      <t>ヘイセイ</t>
    </rPh>
    <rPh sb="3" eb="4">
      <t>ネン</t>
    </rPh>
    <rPh sb="5" eb="7">
      <t>ケンセツ</t>
    </rPh>
    <rPh sb="9" eb="10">
      <t>ヤク</t>
    </rPh>
    <rPh sb="12" eb="13">
      <t>ネン</t>
    </rPh>
    <rPh sb="14" eb="16">
      <t>ケイカ</t>
    </rPh>
    <rPh sb="21" eb="23">
      <t>トウショ</t>
    </rPh>
    <rPh sb="23" eb="25">
      <t>セッチ</t>
    </rPh>
    <rPh sb="26" eb="28">
      <t>セツビ</t>
    </rPh>
    <rPh sb="29" eb="32">
      <t>ロウキュウカ</t>
    </rPh>
    <rPh sb="33" eb="34">
      <t>スス</t>
    </rPh>
    <rPh sb="40" eb="41">
      <t>カク</t>
    </rPh>
    <rPh sb="41" eb="43">
      <t>セツビ</t>
    </rPh>
    <rPh sb="44" eb="46">
      <t>ゲンキョウ</t>
    </rPh>
    <rPh sb="47" eb="49">
      <t>ハアク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</si>
</sst>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4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7" fillId="5" borderId="9" xfId="1" applyFont="1" applyFill="1" applyBorder="1" applyAlignment="1" applyProtection="1">
      <alignment horizontal="left" vertical="top" wrapText="1"/>
      <protection locked="0"/>
    </xf>
    <xf numFmtId="0" fontId="7" fillId="5" borderId="0" xfId="1" applyFont="1" applyFill="1" applyBorder="1" applyAlignment="1" applyProtection="1">
      <alignment horizontal="left" vertical="top" wrapText="1"/>
      <protection locked="0"/>
    </xf>
    <xf numFmtId="0" fontId="7" fillId="5" borderId="10" xfId="1" applyFont="1" applyFill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85.1</c:v>
                </c:pt>
                <c:pt idx="2">
                  <c:v>75.5</c:v>
                </c:pt>
                <c:pt idx="3">
                  <c:v>80.7</c:v>
                </c:pt>
                <c:pt idx="4">
                  <c:v>95.4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01-4225-9CEB-1C80B9B76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46912"/>
        <c:axId val="9773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165.9</c:v>
                </c:pt>
                <c:pt idx="1">
                  <c:v>135.19999999999999</c:v>
                </c:pt>
                <c:pt idx="2">
                  <c:v>129.1</c:v>
                </c:pt>
                <c:pt idx="3">
                  <c:v>131.1</c:v>
                </c:pt>
                <c:pt idx="4">
                  <c:v>133.9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01-4225-9CEB-1C80B9B76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46912"/>
        <c:axId val="97736192"/>
      </c:lineChart>
      <c:dateAx>
        <c:axId val="9384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36192"/>
        <c:crosses val="autoZero"/>
        <c:auto val="1"/>
        <c:lblOffset val="100"/>
        <c:baseTimeUnit val="years"/>
      </c:dateAx>
      <c:valAx>
        <c:axId val="9773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46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E3-4C00-85B0-BD09DF67C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48064"/>
        <c:axId val="9775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48.9</c:v>
                </c:pt>
                <c:pt idx="1">
                  <c:v>46.1</c:v>
                </c:pt>
                <c:pt idx="2">
                  <c:v>40.700000000000003</c:v>
                </c:pt>
                <c:pt idx="3">
                  <c:v>37.200000000000003</c:v>
                </c:pt>
                <c:pt idx="4">
                  <c:v>32.1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E3-4C00-85B0-BD09DF67C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48064"/>
        <c:axId val="97754112"/>
      </c:lineChart>
      <c:dateAx>
        <c:axId val="9904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54112"/>
        <c:crosses val="autoZero"/>
        <c:auto val="1"/>
        <c:lblOffset val="100"/>
        <c:baseTimeUnit val="years"/>
      </c:dateAx>
      <c:valAx>
        <c:axId val="9775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048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1D-4F53-9814-2C27569D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88640"/>
        <c:axId val="9910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1D-4F53-9814-2C27569DE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88640"/>
        <c:axId val="99107200"/>
      </c:lineChart>
      <c:dateAx>
        <c:axId val="9908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07200"/>
        <c:crosses val="autoZero"/>
        <c:auto val="1"/>
        <c:lblOffset val="100"/>
        <c:baseTimeUnit val="years"/>
      </c:dateAx>
      <c:valAx>
        <c:axId val="9910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088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2</c:v>
                </c:pt>
                <c:pt idx="2">
                  <c:v>4.7</c:v>
                </c:pt>
                <c:pt idx="3">
                  <c:v>7.3</c:v>
                </c:pt>
                <c:pt idx="4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9F-49F6-955C-BEF59AA98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34848"/>
        <c:axId val="9914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40.5</c:v>
                </c:pt>
                <c:pt idx="1">
                  <c:v>32.299999999999997</c:v>
                </c:pt>
                <c:pt idx="2">
                  <c:v>44</c:v>
                </c:pt>
                <c:pt idx="3">
                  <c:v>43.5</c:v>
                </c:pt>
                <c:pt idx="4">
                  <c:v>45.6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F-49F6-955C-BEF59AA98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34848"/>
        <c:axId val="99141120"/>
      </c:lineChart>
      <c:dateAx>
        <c:axId val="9913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41120"/>
        <c:crosses val="autoZero"/>
        <c:auto val="1"/>
        <c:lblOffset val="100"/>
        <c:baseTimeUnit val="years"/>
      </c:dateAx>
      <c:valAx>
        <c:axId val="9914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134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F3-41A5-BDA6-CA8101D5D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10976"/>
        <c:axId val="9931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F3-41A5-BDA6-CA8101D5D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10976"/>
        <c:axId val="99313152"/>
      </c:lineChart>
      <c:dateAx>
        <c:axId val="9931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13152"/>
        <c:crosses val="autoZero"/>
        <c:auto val="1"/>
        <c:lblOffset val="100"/>
        <c:baseTimeUnit val="years"/>
      </c:dateAx>
      <c:valAx>
        <c:axId val="9931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31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BF-4930-ABAB-D1985E4B5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55648"/>
        <c:axId val="9937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BF-4930-ABAB-D1985E4B5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55648"/>
        <c:axId val="99370112"/>
      </c:lineChart>
      <c:dateAx>
        <c:axId val="9935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370112"/>
        <c:crosses val="autoZero"/>
        <c:auto val="1"/>
        <c:lblOffset val="100"/>
        <c:baseTimeUnit val="years"/>
      </c:dateAx>
      <c:valAx>
        <c:axId val="99370112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355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137.30000000000001</c:v>
                </c:pt>
                <c:pt idx="2">
                  <c:v>138.30000000000001</c:v>
                </c:pt>
                <c:pt idx="3">
                  <c:v>195.3</c:v>
                </c:pt>
                <c:pt idx="4">
                  <c:v>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E9-4E2C-9D94-419C66EB2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02880"/>
        <c:axId val="9940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170.9</c:v>
                </c:pt>
                <c:pt idx="1">
                  <c:v>157.69999999999999</c:v>
                </c:pt>
                <c:pt idx="2">
                  <c:v>159.30000000000001</c:v>
                </c:pt>
                <c:pt idx="3">
                  <c:v>172.2</c:v>
                </c:pt>
                <c:pt idx="4">
                  <c:v>166.8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E9-4E2C-9D94-419C66EB2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02880"/>
        <c:axId val="99404800"/>
      </c:lineChart>
      <c:dateAx>
        <c:axId val="9940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04800"/>
        <c:crosses val="autoZero"/>
        <c:auto val="1"/>
        <c:lblOffset val="100"/>
        <c:baseTimeUnit val="years"/>
      </c:dateAx>
      <c:valAx>
        <c:axId val="9940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40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-20.9</c:v>
                </c:pt>
                <c:pt idx="2">
                  <c:v>-0.8</c:v>
                </c:pt>
                <c:pt idx="3">
                  <c:v>1.8</c:v>
                </c:pt>
                <c:pt idx="4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0E-46AD-945E-44266E5A3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12352"/>
        <c:axId val="10581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53.1</c:v>
                </c:pt>
                <c:pt idx="1">
                  <c:v>33.4</c:v>
                </c:pt>
                <c:pt idx="2">
                  <c:v>35.9</c:v>
                </c:pt>
                <c:pt idx="3">
                  <c:v>44.1</c:v>
                </c:pt>
                <c:pt idx="4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0E-46AD-945E-44266E5A3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12352"/>
        <c:axId val="105814272"/>
      </c:lineChart>
      <c:dateAx>
        <c:axId val="10581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14272"/>
        <c:crosses val="autoZero"/>
        <c:auto val="1"/>
        <c:lblOffset val="100"/>
        <c:baseTimeUnit val="years"/>
      </c:dateAx>
      <c:valAx>
        <c:axId val="10581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5812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801</c:v>
                </c:pt>
                <c:pt idx="2">
                  <c:v>509</c:v>
                </c:pt>
                <c:pt idx="3">
                  <c:v>1782</c:v>
                </c:pt>
                <c:pt idx="4">
                  <c:v>6848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F4-483D-8230-524AD47DD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68672"/>
        <c:axId val="10587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72881</c:v>
                </c:pt>
                <c:pt idx="1">
                  <c:v>44530</c:v>
                </c:pt>
                <c:pt idx="2">
                  <c:v>42739</c:v>
                </c:pt>
                <c:pt idx="3">
                  <c:v>42448</c:v>
                </c:pt>
                <c:pt idx="4">
                  <c:v>41242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F4-483D-8230-524AD47DD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68672"/>
        <c:axId val="105870848"/>
      </c:lineChart>
      <c:dateAx>
        <c:axId val="10586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70848"/>
        <c:crosses val="autoZero"/>
        <c:auto val="1"/>
        <c:lblOffset val="100"/>
        <c:baseTimeUnit val="years"/>
      </c:dateAx>
      <c:valAx>
        <c:axId val="10587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5868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【36,283】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【358.3】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D22" zoomScale="70" zoomScaleNormal="70" zoomScaleSheetLayoutView="70" workbookViewId="0">
      <selection activeCell="ND32" sqref="ND32:NR47"/>
    </sheetView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138" t="str">
        <f>データ!H6&amp;"　"&amp;データ!I6</f>
        <v>三重県津市　ポルタひさい駐車場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120" t="str">
        <f>データ!J7</f>
        <v>法適用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126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13972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117">
        <f>データ!O7</f>
        <v>83.8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300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127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 t="str">
        <f>データ!Y7</f>
        <v>-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85.1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75.5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80.7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95.4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 t="str">
        <f>データ!AJ7</f>
        <v>-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 t="str">
        <f>データ!DK7</f>
        <v>-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137.30000000000001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138.30000000000001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195.3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195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165.9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135.19999999999999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129.1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131.1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133.9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0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0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0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0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170.9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157.69999999999999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159.30000000000001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172.2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166.8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51" t="s">
        <v>130</v>
      </c>
      <c r="NE32" s="152"/>
      <c r="NF32" s="152"/>
      <c r="NG32" s="152"/>
      <c r="NH32" s="152"/>
      <c r="NI32" s="152"/>
      <c r="NJ32" s="152"/>
      <c r="NK32" s="152"/>
      <c r="NL32" s="152"/>
      <c r="NM32" s="152"/>
      <c r="NN32" s="152"/>
      <c r="NO32" s="152"/>
      <c r="NP32" s="152"/>
      <c r="NQ32" s="152"/>
      <c r="NR32" s="153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51"/>
      <c r="NE33" s="152"/>
      <c r="NF33" s="152"/>
      <c r="NG33" s="152"/>
      <c r="NH33" s="152"/>
      <c r="NI33" s="152"/>
      <c r="NJ33" s="152"/>
      <c r="NK33" s="152"/>
      <c r="NL33" s="152"/>
      <c r="NM33" s="152"/>
      <c r="NN33" s="152"/>
      <c r="NO33" s="152"/>
      <c r="NP33" s="152"/>
      <c r="NQ33" s="152"/>
      <c r="NR33" s="153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51"/>
      <c r="NE34" s="152"/>
      <c r="NF34" s="152"/>
      <c r="NG34" s="152"/>
      <c r="NH34" s="152"/>
      <c r="NI34" s="152"/>
      <c r="NJ34" s="152"/>
      <c r="NK34" s="152"/>
      <c r="NL34" s="152"/>
      <c r="NM34" s="152"/>
      <c r="NN34" s="152"/>
      <c r="NO34" s="152"/>
      <c r="NP34" s="152"/>
      <c r="NQ34" s="152"/>
      <c r="NR34" s="153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151"/>
      <c r="NE35" s="152"/>
      <c r="NF35" s="152"/>
      <c r="NG35" s="152"/>
      <c r="NH35" s="152"/>
      <c r="NI35" s="152"/>
      <c r="NJ35" s="152"/>
      <c r="NK35" s="152"/>
      <c r="NL35" s="152"/>
      <c r="NM35" s="152"/>
      <c r="NN35" s="152"/>
      <c r="NO35" s="152"/>
      <c r="NP35" s="152"/>
      <c r="NQ35" s="152"/>
      <c r="NR35" s="153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51"/>
      <c r="NE36" s="152"/>
      <c r="NF36" s="152"/>
      <c r="NG36" s="152"/>
      <c r="NH36" s="152"/>
      <c r="NI36" s="152"/>
      <c r="NJ36" s="152"/>
      <c r="NK36" s="152"/>
      <c r="NL36" s="152"/>
      <c r="NM36" s="152"/>
      <c r="NN36" s="152"/>
      <c r="NO36" s="152"/>
      <c r="NP36" s="152"/>
      <c r="NQ36" s="152"/>
      <c r="NR36" s="153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51"/>
      <c r="NE37" s="152"/>
      <c r="NF37" s="152"/>
      <c r="NG37" s="152"/>
      <c r="NH37" s="152"/>
      <c r="NI37" s="152"/>
      <c r="NJ37" s="152"/>
      <c r="NK37" s="152"/>
      <c r="NL37" s="152"/>
      <c r="NM37" s="152"/>
      <c r="NN37" s="152"/>
      <c r="NO37" s="152"/>
      <c r="NP37" s="152"/>
      <c r="NQ37" s="152"/>
      <c r="NR37" s="153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51"/>
      <c r="NE38" s="152"/>
      <c r="NF38" s="152"/>
      <c r="NG38" s="152"/>
      <c r="NH38" s="152"/>
      <c r="NI38" s="152"/>
      <c r="NJ38" s="152"/>
      <c r="NK38" s="152"/>
      <c r="NL38" s="152"/>
      <c r="NM38" s="152"/>
      <c r="NN38" s="152"/>
      <c r="NO38" s="152"/>
      <c r="NP38" s="152"/>
      <c r="NQ38" s="152"/>
      <c r="NR38" s="153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51"/>
      <c r="NE39" s="152"/>
      <c r="NF39" s="152"/>
      <c r="NG39" s="152"/>
      <c r="NH39" s="152"/>
      <c r="NI39" s="152"/>
      <c r="NJ39" s="152"/>
      <c r="NK39" s="152"/>
      <c r="NL39" s="152"/>
      <c r="NM39" s="152"/>
      <c r="NN39" s="152"/>
      <c r="NO39" s="152"/>
      <c r="NP39" s="152"/>
      <c r="NQ39" s="152"/>
      <c r="NR39" s="153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51"/>
      <c r="NE40" s="152"/>
      <c r="NF40" s="152"/>
      <c r="NG40" s="152"/>
      <c r="NH40" s="152"/>
      <c r="NI40" s="152"/>
      <c r="NJ40" s="152"/>
      <c r="NK40" s="152"/>
      <c r="NL40" s="152"/>
      <c r="NM40" s="152"/>
      <c r="NN40" s="152"/>
      <c r="NO40" s="152"/>
      <c r="NP40" s="152"/>
      <c r="NQ40" s="152"/>
      <c r="NR40" s="153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51"/>
      <c r="NE41" s="152"/>
      <c r="NF41" s="152"/>
      <c r="NG41" s="152"/>
      <c r="NH41" s="152"/>
      <c r="NI41" s="152"/>
      <c r="NJ41" s="152"/>
      <c r="NK41" s="152"/>
      <c r="NL41" s="152"/>
      <c r="NM41" s="152"/>
      <c r="NN41" s="152"/>
      <c r="NO41" s="152"/>
      <c r="NP41" s="152"/>
      <c r="NQ41" s="152"/>
      <c r="NR41" s="153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51"/>
      <c r="NE42" s="152"/>
      <c r="NF42" s="152"/>
      <c r="NG42" s="152"/>
      <c r="NH42" s="152"/>
      <c r="NI42" s="152"/>
      <c r="NJ42" s="152"/>
      <c r="NK42" s="152"/>
      <c r="NL42" s="152"/>
      <c r="NM42" s="152"/>
      <c r="NN42" s="152"/>
      <c r="NO42" s="152"/>
      <c r="NP42" s="152"/>
      <c r="NQ42" s="152"/>
      <c r="NR42" s="153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51"/>
      <c r="NE43" s="152"/>
      <c r="NF43" s="152"/>
      <c r="NG43" s="152"/>
      <c r="NH43" s="152"/>
      <c r="NI43" s="152"/>
      <c r="NJ43" s="152"/>
      <c r="NK43" s="152"/>
      <c r="NL43" s="152"/>
      <c r="NM43" s="152"/>
      <c r="NN43" s="152"/>
      <c r="NO43" s="152"/>
      <c r="NP43" s="152"/>
      <c r="NQ43" s="152"/>
      <c r="NR43" s="153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51"/>
      <c r="NE44" s="152"/>
      <c r="NF44" s="152"/>
      <c r="NG44" s="152"/>
      <c r="NH44" s="152"/>
      <c r="NI44" s="152"/>
      <c r="NJ44" s="152"/>
      <c r="NK44" s="152"/>
      <c r="NL44" s="152"/>
      <c r="NM44" s="152"/>
      <c r="NN44" s="152"/>
      <c r="NO44" s="152"/>
      <c r="NP44" s="152"/>
      <c r="NQ44" s="152"/>
      <c r="NR44" s="153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51"/>
      <c r="NE45" s="152"/>
      <c r="NF45" s="152"/>
      <c r="NG45" s="152"/>
      <c r="NH45" s="152"/>
      <c r="NI45" s="152"/>
      <c r="NJ45" s="152"/>
      <c r="NK45" s="152"/>
      <c r="NL45" s="152"/>
      <c r="NM45" s="152"/>
      <c r="NN45" s="152"/>
      <c r="NO45" s="152"/>
      <c r="NP45" s="152"/>
      <c r="NQ45" s="152"/>
      <c r="NR45" s="153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51"/>
      <c r="NE46" s="152"/>
      <c r="NF46" s="152"/>
      <c r="NG46" s="152"/>
      <c r="NH46" s="152"/>
      <c r="NI46" s="152"/>
      <c r="NJ46" s="152"/>
      <c r="NK46" s="152"/>
      <c r="NL46" s="152"/>
      <c r="NM46" s="152"/>
      <c r="NN46" s="152"/>
      <c r="NO46" s="152"/>
      <c r="NP46" s="152"/>
      <c r="NQ46" s="152"/>
      <c r="NR46" s="153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51"/>
      <c r="NE47" s="152"/>
      <c r="NF47" s="152"/>
      <c r="NG47" s="152"/>
      <c r="NH47" s="152"/>
      <c r="NI47" s="152"/>
      <c r="NJ47" s="152"/>
      <c r="NK47" s="152"/>
      <c r="NL47" s="152"/>
      <c r="NM47" s="152"/>
      <c r="NN47" s="152"/>
      <c r="NO47" s="152"/>
      <c r="NP47" s="152"/>
      <c r="NQ47" s="152"/>
      <c r="NR47" s="153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128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 t="str">
        <f>データ!AU7</f>
        <v>-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 t="str">
        <f>データ!BF7</f>
        <v>-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-20.9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-0.8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1.8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17.7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 t="str">
        <f>データ!BQ7</f>
        <v>-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801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509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1782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6848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0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0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0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53.1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33.4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35.9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44.1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46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72881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44530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42739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42448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41242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129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78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 t="str">
        <f>データ!CN7</f>
        <v>-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 x14ac:dyDescent="0.15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>-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>
        <f>データ!CC7</f>
        <v>2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>
        <f>データ!CD7</f>
        <v>4.7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>
        <f>データ!CE7</f>
        <v>7.3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>
        <f>データ!CF7</f>
        <v>9.5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>-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>
        <f>データ!CP7</f>
        <v>0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>
        <f>データ!CQ7</f>
        <v>0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>
        <f>データ!CR7</f>
        <v>0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>
        <f>データ!CS7</f>
        <v>0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 t="str">
        <f>データ!CZ7</f>
        <v>-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 x14ac:dyDescent="0.15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>
        <f>データ!CG7</f>
        <v>40.5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>
        <f>データ!CH7</f>
        <v>32.299999999999997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>
        <f>データ!CI7</f>
        <v>44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>
        <f>データ!CJ7</f>
        <v>43.5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>
        <f>データ!CK7</f>
        <v>45.6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>
        <f>データ!CT7</f>
        <v>0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>
        <f>データ!CU7</f>
        <v>0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>
        <f>データ!CV7</f>
        <v>0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>
        <f>データ!CW7</f>
        <v>0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>
        <f>データ!CX7</f>
        <v>0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48.9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46.1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40.700000000000003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37.200000000000003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32.1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【170.7】</v>
      </c>
      <c r="C88" s="47" t="str">
        <f>データ!AT6</f>
        <v>【0.0】</v>
      </c>
      <c r="D88" s="47" t="str">
        <f>データ!BE6</f>
        <v>【0】</v>
      </c>
      <c r="E88" s="47" t="str">
        <f>データ!DU6</f>
        <v>【188.5】</v>
      </c>
      <c r="F88" s="47" t="str">
        <f>データ!BP6</f>
        <v>【66.5】</v>
      </c>
      <c r="G88" s="47" t="str">
        <f>データ!CA6</f>
        <v>【36,283】</v>
      </c>
      <c r="H88" s="47" t="str">
        <f>データ!CL6</f>
        <v>【57.5】</v>
      </c>
      <c r="I88" s="47" t="s">
        <v>56</v>
      </c>
      <c r="J88" s="47" t="s">
        <v>56</v>
      </c>
      <c r="K88" s="47" t="str">
        <f>データ!CY6</f>
        <v>【358.3】</v>
      </c>
      <c r="L88" s="47" t="str">
        <f>データ!DJ6</f>
        <v>【12.4】</v>
      </c>
      <c r="M88" s="48"/>
      <c r="N88" s="48" t="e">
        <f>データ!#REF!</f>
        <v>#REF!</v>
      </c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CFoAkIJn+HdQwCLfCZzlVcaEgb5cyG7/NwnXWxCnl+oe4jUReJLRK/N1xe0bE3fN4hEp0t630yy59gjDXzdYaw==" saltValue="5bCPrUle2XZysD1jKyMcE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57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58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59</v>
      </c>
      <c r="B3" s="51" t="s">
        <v>60</v>
      </c>
      <c r="C3" s="51" t="s">
        <v>61</v>
      </c>
      <c r="D3" s="51" t="s">
        <v>62</v>
      </c>
      <c r="E3" s="51" t="s">
        <v>63</v>
      </c>
      <c r="F3" s="51" t="s">
        <v>64</v>
      </c>
      <c r="G3" s="51" t="s">
        <v>65</v>
      </c>
      <c r="H3" s="143" t="s">
        <v>66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67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68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69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70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71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72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73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74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75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76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77</v>
      </c>
      <c r="CN4" s="149" t="s">
        <v>78</v>
      </c>
      <c r="CO4" s="140" t="s">
        <v>79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80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81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82</v>
      </c>
      <c r="B5" s="59"/>
      <c r="C5" s="59"/>
      <c r="D5" s="59"/>
      <c r="E5" s="59"/>
      <c r="F5" s="59"/>
      <c r="G5" s="59"/>
      <c r="H5" s="60" t="s">
        <v>83</v>
      </c>
      <c r="I5" s="60" t="s">
        <v>84</v>
      </c>
      <c r="J5" s="60" t="s">
        <v>85</v>
      </c>
      <c r="K5" s="60" t="s">
        <v>86</v>
      </c>
      <c r="L5" s="60" t="s">
        <v>87</v>
      </c>
      <c r="M5" s="60" t="s">
        <v>4</v>
      </c>
      <c r="N5" s="60" t="s">
        <v>5</v>
      </c>
      <c r="O5" s="60" t="s">
        <v>88</v>
      </c>
      <c r="P5" s="60" t="s">
        <v>13</v>
      </c>
      <c r="Q5" s="60" t="s">
        <v>89</v>
      </c>
      <c r="R5" s="60" t="s">
        <v>90</v>
      </c>
      <c r="S5" s="60" t="s">
        <v>91</v>
      </c>
      <c r="T5" s="60" t="s">
        <v>92</v>
      </c>
      <c r="U5" s="60" t="s">
        <v>93</v>
      </c>
      <c r="V5" s="60" t="s">
        <v>94</v>
      </c>
      <c r="W5" s="60" t="s">
        <v>95</v>
      </c>
      <c r="X5" s="60" t="s">
        <v>96</v>
      </c>
      <c r="Y5" s="60" t="s">
        <v>97</v>
      </c>
      <c r="Z5" s="60" t="s">
        <v>98</v>
      </c>
      <c r="AA5" s="60" t="s">
        <v>99</v>
      </c>
      <c r="AB5" s="60" t="s">
        <v>100</v>
      </c>
      <c r="AC5" s="60" t="s">
        <v>101</v>
      </c>
      <c r="AD5" s="60" t="s">
        <v>102</v>
      </c>
      <c r="AE5" s="60" t="s">
        <v>103</v>
      </c>
      <c r="AF5" s="60" t="s">
        <v>104</v>
      </c>
      <c r="AG5" s="60" t="s">
        <v>105</v>
      </c>
      <c r="AH5" s="60" t="s">
        <v>106</v>
      </c>
      <c r="AI5" s="60" t="s">
        <v>107</v>
      </c>
      <c r="AJ5" s="60" t="s">
        <v>97</v>
      </c>
      <c r="AK5" s="60" t="s">
        <v>98</v>
      </c>
      <c r="AL5" s="60" t="s">
        <v>99</v>
      </c>
      <c r="AM5" s="60" t="s">
        <v>100</v>
      </c>
      <c r="AN5" s="60" t="s">
        <v>101</v>
      </c>
      <c r="AO5" s="60" t="s">
        <v>102</v>
      </c>
      <c r="AP5" s="60" t="s">
        <v>103</v>
      </c>
      <c r="AQ5" s="60" t="s">
        <v>104</v>
      </c>
      <c r="AR5" s="60" t="s">
        <v>105</v>
      </c>
      <c r="AS5" s="60" t="s">
        <v>106</v>
      </c>
      <c r="AT5" s="60" t="s">
        <v>107</v>
      </c>
      <c r="AU5" s="60" t="s">
        <v>97</v>
      </c>
      <c r="AV5" s="60" t="s">
        <v>98</v>
      </c>
      <c r="AW5" s="60" t="s">
        <v>99</v>
      </c>
      <c r="AX5" s="60" t="s">
        <v>100</v>
      </c>
      <c r="AY5" s="60" t="s">
        <v>101</v>
      </c>
      <c r="AZ5" s="60" t="s">
        <v>102</v>
      </c>
      <c r="BA5" s="60" t="s">
        <v>103</v>
      </c>
      <c r="BB5" s="60" t="s">
        <v>104</v>
      </c>
      <c r="BC5" s="60" t="s">
        <v>105</v>
      </c>
      <c r="BD5" s="60" t="s">
        <v>106</v>
      </c>
      <c r="BE5" s="60" t="s">
        <v>107</v>
      </c>
      <c r="BF5" s="60" t="s">
        <v>97</v>
      </c>
      <c r="BG5" s="60" t="s">
        <v>98</v>
      </c>
      <c r="BH5" s="60" t="s">
        <v>99</v>
      </c>
      <c r="BI5" s="60" t="s">
        <v>100</v>
      </c>
      <c r="BJ5" s="60" t="s">
        <v>101</v>
      </c>
      <c r="BK5" s="60" t="s">
        <v>102</v>
      </c>
      <c r="BL5" s="60" t="s">
        <v>103</v>
      </c>
      <c r="BM5" s="60" t="s">
        <v>104</v>
      </c>
      <c r="BN5" s="60" t="s">
        <v>105</v>
      </c>
      <c r="BO5" s="60" t="s">
        <v>106</v>
      </c>
      <c r="BP5" s="60" t="s">
        <v>107</v>
      </c>
      <c r="BQ5" s="60" t="s">
        <v>97</v>
      </c>
      <c r="BR5" s="60" t="s">
        <v>98</v>
      </c>
      <c r="BS5" s="60" t="s">
        <v>99</v>
      </c>
      <c r="BT5" s="60" t="s">
        <v>100</v>
      </c>
      <c r="BU5" s="60" t="s">
        <v>101</v>
      </c>
      <c r="BV5" s="60" t="s">
        <v>102</v>
      </c>
      <c r="BW5" s="60" t="s">
        <v>103</v>
      </c>
      <c r="BX5" s="60" t="s">
        <v>104</v>
      </c>
      <c r="BY5" s="60" t="s">
        <v>105</v>
      </c>
      <c r="BZ5" s="60" t="s">
        <v>106</v>
      </c>
      <c r="CA5" s="60" t="s">
        <v>107</v>
      </c>
      <c r="CB5" s="60" t="s">
        <v>97</v>
      </c>
      <c r="CC5" s="60" t="s">
        <v>98</v>
      </c>
      <c r="CD5" s="60" t="s">
        <v>99</v>
      </c>
      <c r="CE5" s="60" t="s">
        <v>100</v>
      </c>
      <c r="CF5" s="60" t="s">
        <v>101</v>
      </c>
      <c r="CG5" s="60" t="s">
        <v>102</v>
      </c>
      <c r="CH5" s="60" t="s">
        <v>103</v>
      </c>
      <c r="CI5" s="60" t="s">
        <v>104</v>
      </c>
      <c r="CJ5" s="60" t="s">
        <v>105</v>
      </c>
      <c r="CK5" s="60" t="s">
        <v>106</v>
      </c>
      <c r="CL5" s="60" t="s">
        <v>107</v>
      </c>
      <c r="CM5" s="150"/>
      <c r="CN5" s="150"/>
      <c r="CO5" s="60" t="s">
        <v>97</v>
      </c>
      <c r="CP5" s="60" t="s">
        <v>98</v>
      </c>
      <c r="CQ5" s="60" t="s">
        <v>99</v>
      </c>
      <c r="CR5" s="60" t="s">
        <v>100</v>
      </c>
      <c r="CS5" s="60" t="s">
        <v>101</v>
      </c>
      <c r="CT5" s="60" t="s">
        <v>102</v>
      </c>
      <c r="CU5" s="60" t="s">
        <v>103</v>
      </c>
      <c r="CV5" s="60" t="s">
        <v>104</v>
      </c>
      <c r="CW5" s="60" t="s">
        <v>105</v>
      </c>
      <c r="CX5" s="60" t="s">
        <v>106</v>
      </c>
      <c r="CY5" s="60" t="s">
        <v>107</v>
      </c>
      <c r="CZ5" s="60" t="s">
        <v>97</v>
      </c>
      <c r="DA5" s="60" t="s">
        <v>98</v>
      </c>
      <c r="DB5" s="60" t="s">
        <v>99</v>
      </c>
      <c r="DC5" s="60" t="s">
        <v>100</v>
      </c>
      <c r="DD5" s="60" t="s">
        <v>101</v>
      </c>
      <c r="DE5" s="60" t="s">
        <v>102</v>
      </c>
      <c r="DF5" s="60" t="s">
        <v>103</v>
      </c>
      <c r="DG5" s="60" t="s">
        <v>104</v>
      </c>
      <c r="DH5" s="60" t="s">
        <v>105</v>
      </c>
      <c r="DI5" s="60" t="s">
        <v>106</v>
      </c>
      <c r="DJ5" s="60" t="s">
        <v>44</v>
      </c>
      <c r="DK5" s="60" t="s">
        <v>97</v>
      </c>
      <c r="DL5" s="60" t="s">
        <v>98</v>
      </c>
      <c r="DM5" s="60" t="s">
        <v>99</v>
      </c>
      <c r="DN5" s="60" t="s">
        <v>100</v>
      </c>
      <c r="DO5" s="60" t="s">
        <v>101</v>
      </c>
      <c r="DP5" s="60" t="s">
        <v>102</v>
      </c>
      <c r="DQ5" s="60" t="s">
        <v>103</v>
      </c>
      <c r="DR5" s="60" t="s">
        <v>104</v>
      </c>
      <c r="DS5" s="60" t="s">
        <v>105</v>
      </c>
      <c r="DT5" s="60" t="s">
        <v>106</v>
      </c>
      <c r="DU5" s="60" t="s">
        <v>107</v>
      </c>
    </row>
    <row r="6" spans="1:125" s="67" customFormat="1" x14ac:dyDescent="0.15">
      <c r="A6" s="50" t="s">
        <v>108</v>
      </c>
      <c r="B6" s="61">
        <f>B8</f>
        <v>2016</v>
      </c>
      <c r="C6" s="61">
        <f t="shared" ref="C6:X6" si="1">C8</f>
        <v>242012</v>
      </c>
      <c r="D6" s="61">
        <f t="shared" si="1"/>
        <v>46</v>
      </c>
      <c r="E6" s="61">
        <f t="shared" si="1"/>
        <v>14</v>
      </c>
      <c r="F6" s="61">
        <f t="shared" si="1"/>
        <v>0</v>
      </c>
      <c r="G6" s="61">
        <f t="shared" si="1"/>
        <v>4</v>
      </c>
      <c r="H6" s="61" t="str">
        <f>SUBSTITUTE(H8,"　","")</f>
        <v>三重県津市</v>
      </c>
      <c r="I6" s="61" t="str">
        <f t="shared" si="1"/>
        <v>ポルタひさい駐車場</v>
      </c>
      <c r="J6" s="61" t="str">
        <f t="shared" si="1"/>
        <v>法適用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Ａ１Ｂ１</v>
      </c>
      <c r="N6" s="61">
        <f t="shared" si="1"/>
        <v>0</v>
      </c>
      <c r="O6" s="62">
        <f t="shared" si="1"/>
        <v>83.8</v>
      </c>
      <c r="P6" s="63" t="str">
        <f t="shared" si="1"/>
        <v>その他駐車場</v>
      </c>
      <c r="Q6" s="63" t="str">
        <f t="shared" si="1"/>
        <v>立体式</v>
      </c>
      <c r="R6" s="64">
        <f t="shared" si="1"/>
        <v>19</v>
      </c>
      <c r="S6" s="63" t="str">
        <f t="shared" si="1"/>
        <v>駅</v>
      </c>
      <c r="T6" s="63" t="str">
        <f t="shared" si="1"/>
        <v>無</v>
      </c>
      <c r="U6" s="64">
        <f t="shared" si="1"/>
        <v>13972</v>
      </c>
      <c r="V6" s="64">
        <f t="shared" si="1"/>
        <v>300</v>
      </c>
      <c r="W6" s="64">
        <f t="shared" si="1"/>
        <v>0</v>
      </c>
      <c r="X6" s="63" t="str">
        <f t="shared" si="1"/>
        <v>導入なし</v>
      </c>
      <c r="Y6" s="65" t="e">
        <f>IF(Y8="-",NA(),Y8)</f>
        <v>#N/A</v>
      </c>
      <c r="Z6" s="65">
        <f t="shared" ref="Z6:AH6" si="2">IF(Z8="-",NA(),Z8)</f>
        <v>85.1</v>
      </c>
      <c r="AA6" s="65">
        <f t="shared" si="2"/>
        <v>75.5</v>
      </c>
      <c r="AB6" s="65">
        <f t="shared" si="2"/>
        <v>80.7</v>
      </c>
      <c r="AC6" s="65">
        <f t="shared" si="2"/>
        <v>95.4</v>
      </c>
      <c r="AD6" s="65">
        <f t="shared" si="2"/>
        <v>165.9</v>
      </c>
      <c r="AE6" s="65">
        <f t="shared" si="2"/>
        <v>135.19999999999999</v>
      </c>
      <c r="AF6" s="65">
        <f t="shared" si="2"/>
        <v>129.1</v>
      </c>
      <c r="AG6" s="65">
        <f t="shared" si="2"/>
        <v>131.1</v>
      </c>
      <c r="AH6" s="65">
        <f t="shared" si="2"/>
        <v>133.9</v>
      </c>
      <c r="AI6" s="62" t="str">
        <f>IF(AI8="-","",IF(AI8="-","【-】","【"&amp;SUBSTITUTE(TEXT(AI8,"#,##0.0"),"-","△")&amp;"】"))</f>
        <v>【170.7】</v>
      </c>
      <c r="AJ6" s="65" t="e">
        <f>IF(AJ8="-",NA(),AJ8)</f>
        <v>#N/A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0</v>
      </c>
      <c r="AP6" s="65">
        <f t="shared" si="3"/>
        <v>0</v>
      </c>
      <c r="AQ6" s="65">
        <f t="shared" si="3"/>
        <v>0</v>
      </c>
      <c r="AR6" s="65">
        <f t="shared" si="3"/>
        <v>0</v>
      </c>
      <c r="AS6" s="65">
        <f t="shared" si="3"/>
        <v>0</v>
      </c>
      <c r="AT6" s="62" t="str">
        <f>IF(AT8="-","",IF(AT8="-","【-】","【"&amp;SUBSTITUTE(TEXT(AT8,"#,##0.0"),"-","△")&amp;"】"))</f>
        <v>【0.0】</v>
      </c>
      <c r="AU6" s="66" t="e">
        <f>IF(AU8="-",NA(),AU8)</f>
        <v>#N/A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0</v>
      </c>
      <c r="BA6" s="66">
        <f t="shared" si="4"/>
        <v>0</v>
      </c>
      <c r="BB6" s="66">
        <f t="shared" si="4"/>
        <v>0</v>
      </c>
      <c r="BC6" s="66">
        <f t="shared" si="4"/>
        <v>0</v>
      </c>
      <c r="BD6" s="66">
        <f t="shared" si="4"/>
        <v>0</v>
      </c>
      <c r="BE6" s="64" t="str">
        <f>IF(BE8="-","",IF(BE8="-","【-】","【"&amp;SUBSTITUTE(TEXT(BE8,"#,##0"),"-","△")&amp;"】"))</f>
        <v>【0】</v>
      </c>
      <c r="BF6" s="65" t="e">
        <f>IF(BF8="-",NA(),BF8)</f>
        <v>#N/A</v>
      </c>
      <c r="BG6" s="65">
        <f t="shared" ref="BG6:BO6" si="5">IF(BG8="-",NA(),BG8)</f>
        <v>-20.9</v>
      </c>
      <c r="BH6" s="65">
        <f t="shared" si="5"/>
        <v>-0.8</v>
      </c>
      <c r="BI6" s="65">
        <f t="shared" si="5"/>
        <v>1.8</v>
      </c>
      <c r="BJ6" s="65">
        <f t="shared" si="5"/>
        <v>17.7</v>
      </c>
      <c r="BK6" s="65">
        <f t="shared" si="5"/>
        <v>53.1</v>
      </c>
      <c r="BL6" s="65">
        <f t="shared" si="5"/>
        <v>33.4</v>
      </c>
      <c r="BM6" s="65">
        <f t="shared" si="5"/>
        <v>35.9</v>
      </c>
      <c r="BN6" s="65">
        <f t="shared" si="5"/>
        <v>44.1</v>
      </c>
      <c r="BO6" s="65">
        <f t="shared" si="5"/>
        <v>46</v>
      </c>
      <c r="BP6" s="62" t="str">
        <f>IF(BP8="-","",IF(BP8="-","【-】","【"&amp;SUBSTITUTE(TEXT(BP8,"#,##0.0"),"-","△")&amp;"】"))</f>
        <v>【66.5】</v>
      </c>
      <c r="BQ6" s="66" t="e">
        <f>IF(BQ8="-",NA(),BQ8)</f>
        <v>#N/A</v>
      </c>
      <c r="BR6" s="66">
        <f t="shared" ref="BR6:BZ6" si="6">IF(BR8="-",NA(),BR8)</f>
        <v>801</v>
      </c>
      <c r="BS6" s="66">
        <f t="shared" si="6"/>
        <v>509</v>
      </c>
      <c r="BT6" s="66">
        <f t="shared" si="6"/>
        <v>1782</v>
      </c>
      <c r="BU6" s="66">
        <f t="shared" si="6"/>
        <v>6848</v>
      </c>
      <c r="BV6" s="66">
        <f t="shared" si="6"/>
        <v>72881</v>
      </c>
      <c r="BW6" s="66">
        <f t="shared" si="6"/>
        <v>44530</v>
      </c>
      <c r="BX6" s="66">
        <f t="shared" si="6"/>
        <v>42739</v>
      </c>
      <c r="BY6" s="66">
        <f t="shared" si="6"/>
        <v>42448</v>
      </c>
      <c r="BZ6" s="66">
        <f t="shared" si="6"/>
        <v>41242</v>
      </c>
      <c r="CA6" s="64" t="str">
        <f>IF(CA8="-","",IF(CA8="-","【-】","【"&amp;SUBSTITUTE(TEXT(CA8,"#,##0"),"-","△")&amp;"】"))</f>
        <v>【36,283】</v>
      </c>
      <c r="CB6" s="65" t="e">
        <f>IF(CB8="-",NA(),CB8)</f>
        <v>#N/A</v>
      </c>
      <c r="CC6" s="65">
        <f t="shared" ref="CC6:CK6" si="7">IF(CC8="-",NA(),CC8)</f>
        <v>2</v>
      </c>
      <c r="CD6" s="65">
        <f t="shared" si="7"/>
        <v>4.7</v>
      </c>
      <c r="CE6" s="65">
        <f t="shared" si="7"/>
        <v>7.3</v>
      </c>
      <c r="CF6" s="65">
        <f t="shared" si="7"/>
        <v>9.5</v>
      </c>
      <c r="CG6" s="65">
        <f t="shared" si="7"/>
        <v>40.5</v>
      </c>
      <c r="CH6" s="65">
        <f t="shared" si="7"/>
        <v>32.299999999999997</v>
      </c>
      <c r="CI6" s="65">
        <f t="shared" si="7"/>
        <v>44</v>
      </c>
      <c r="CJ6" s="65">
        <f t="shared" si="7"/>
        <v>43.5</v>
      </c>
      <c r="CK6" s="65">
        <f t="shared" si="7"/>
        <v>45.6</v>
      </c>
      <c r="CL6" s="62" t="str">
        <f>IF(CL8="-","",IF(CL8="-","【-】","【"&amp;SUBSTITUTE(TEXT(CL8,"#,##0.0"),"-","△")&amp;"】"))</f>
        <v>【57.5】</v>
      </c>
      <c r="CM6" s="64">
        <f t="shared" ref="CM6:CN6" si="8">CM8</f>
        <v>78</v>
      </c>
      <c r="CN6" s="64" t="str">
        <f t="shared" si="8"/>
        <v>-</v>
      </c>
      <c r="CO6" s="65" t="e">
        <f>IF(CO8="-",NA(),CO8)</f>
        <v>#N/A</v>
      </c>
      <c r="CP6" s="65">
        <f t="shared" ref="CP6:CX6" si="9">IF(CP8="-",NA(),CP8)</f>
        <v>0</v>
      </c>
      <c r="CQ6" s="65">
        <f t="shared" si="9"/>
        <v>0</v>
      </c>
      <c r="CR6" s="65">
        <f t="shared" si="9"/>
        <v>0</v>
      </c>
      <c r="CS6" s="65">
        <f t="shared" si="9"/>
        <v>0</v>
      </c>
      <c r="CT6" s="65">
        <f t="shared" si="9"/>
        <v>0</v>
      </c>
      <c r="CU6" s="65">
        <f t="shared" si="9"/>
        <v>0</v>
      </c>
      <c r="CV6" s="65">
        <f t="shared" si="9"/>
        <v>0</v>
      </c>
      <c r="CW6" s="65">
        <f t="shared" si="9"/>
        <v>0</v>
      </c>
      <c r="CX6" s="65">
        <f t="shared" si="9"/>
        <v>0</v>
      </c>
      <c r="CY6" s="62" t="str">
        <f>IF(CY8="-","",IF(CY8="-","【-】","【"&amp;SUBSTITUTE(TEXT(CY8,"#,##0.0"),"-","△")&amp;"】"))</f>
        <v>【358.3】</v>
      </c>
      <c r="CZ6" s="65" t="e">
        <f>IF(CZ8="-",NA(),CZ8)</f>
        <v>#N/A</v>
      </c>
      <c r="DA6" s="65">
        <f t="shared" ref="DA6:DI6" si="10">IF(DA8="-",NA(),DA8)</f>
        <v>0</v>
      </c>
      <c r="DB6" s="65">
        <f t="shared" si="10"/>
        <v>0</v>
      </c>
      <c r="DC6" s="65">
        <f t="shared" si="10"/>
        <v>0</v>
      </c>
      <c r="DD6" s="65">
        <f t="shared" si="10"/>
        <v>0</v>
      </c>
      <c r="DE6" s="65">
        <f t="shared" si="10"/>
        <v>48.9</v>
      </c>
      <c r="DF6" s="65">
        <f t="shared" si="10"/>
        <v>46.1</v>
      </c>
      <c r="DG6" s="65">
        <f t="shared" si="10"/>
        <v>40.700000000000003</v>
      </c>
      <c r="DH6" s="65">
        <f t="shared" si="10"/>
        <v>37.200000000000003</v>
      </c>
      <c r="DI6" s="65">
        <f t="shared" si="10"/>
        <v>32.1</v>
      </c>
      <c r="DJ6" s="62" t="str">
        <f>IF(DJ8="-","",IF(DJ8="-","【-】","【"&amp;SUBSTITUTE(TEXT(DJ8,"#,##0.0"),"-","△")&amp;"】"))</f>
        <v>【12.4】</v>
      </c>
      <c r="DK6" s="65" t="e">
        <f>IF(DK8="-",NA(),DK8)</f>
        <v>#N/A</v>
      </c>
      <c r="DL6" s="65">
        <f t="shared" ref="DL6:DT6" si="11">IF(DL8="-",NA(),DL8)</f>
        <v>137.30000000000001</v>
      </c>
      <c r="DM6" s="65">
        <f t="shared" si="11"/>
        <v>138.30000000000001</v>
      </c>
      <c r="DN6" s="65">
        <f t="shared" si="11"/>
        <v>195.3</v>
      </c>
      <c r="DO6" s="65">
        <f t="shared" si="11"/>
        <v>195</v>
      </c>
      <c r="DP6" s="65">
        <f t="shared" si="11"/>
        <v>170.9</v>
      </c>
      <c r="DQ6" s="65">
        <f t="shared" si="11"/>
        <v>157.69999999999999</v>
      </c>
      <c r="DR6" s="65">
        <f t="shared" si="11"/>
        <v>159.30000000000001</v>
      </c>
      <c r="DS6" s="65">
        <f t="shared" si="11"/>
        <v>172.2</v>
      </c>
      <c r="DT6" s="65">
        <f t="shared" si="11"/>
        <v>166.8</v>
      </c>
      <c r="DU6" s="62" t="str">
        <f>IF(DU8="-","",IF(DU8="-","【-】","【"&amp;SUBSTITUTE(TEXT(DU8,"#,##0.0"),"-","△")&amp;"】"))</f>
        <v>【188.5】</v>
      </c>
    </row>
    <row r="7" spans="1:125" s="67" customFormat="1" x14ac:dyDescent="0.15">
      <c r="A7" s="50" t="s">
        <v>109</v>
      </c>
      <c r="B7" s="61">
        <f t="shared" ref="B7:X7" si="12">B8</f>
        <v>2016</v>
      </c>
      <c r="C7" s="61">
        <f t="shared" si="12"/>
        <v>242012</v>
      </c>
      <c r="D7" s="61">
        <f t="shared" si="12"/>
        <v>46</v>
      </c>
      <c r="E7" s="61">
        <f t="shared" si="12"/>
        <v>14</v>
      </c>
      <c r="F7" s="61">
        <f t="shared" si="12"/>
        <v>0</v>
      </c>
      <c r="G7" s="61">
        <f t="shared" si="12"/>
        <v>4</v>
      </c>
      <c r="H7" s="61" t="str">
        <f t="shared" si="12"/>
        <v>三重県　津市</v>
      </c>
      <c r="I7" s="61" t="str">
        <f t="shared" si="12"/>
        <v>ポルタひさい駐車場</v>
      </c>
      <c r="J7" s="61" t="str">
        <f t="shared" si="12"/>
        <v>法適用</v>
      </c>
      <c r="K7" s="61" t="str">
        <f t="shared" si="12"/>
        <v>駐車場整備事業</v>
      </c>
      <c r="L7" s="61" t="str">
        <f t="shared" si="12"/>
        <v>-</v>
      </c>
      <c r="M7" s="61" t="str">
        <f t="shared" si="12"/>
        <v>Ａ１Ｂ１</v>
      </c>
      <c r="N7" s="61">
        <f t="shared" si="12"/>
        <v>0</v>
      </c>
      <c r="O7" s="62">
        <f t="shared" si="12"/>
        <v>83.8</v>
      </c>
      <c r="P7" s="63" t="str">
        <f t="shared" si="12"/>
        <v>その他駐車場</v>
      </c>
      <c r="Q7" s="63" t="str">
        <f t="shared" si="12"/>
        <v>立体式</v>
      </c>
      <c r="R7" s="64">
        <f t="shared" si="12"/>
        <v>19</v>
      </c>
      <c r="S7" s="63" t="str">
        <f t="shared" si="12"/>
        <v>駅</v>
      </c>
      <c r="T7" s="63" t="str">
        <f t="shared" si="12"/>
        <v>無</v>
      </c>
      <c r="U7" s="64">
        <f t="shared" si="12"/>
        <v>13972</v>
      </c>
      <c r="V7" s="64">
        <f t="shared" si="12"/>
        <v>300</v>
      </c>
      <c r="W7" s="64">
        <f t="shared" si="12"/>
        <v>0</v>
      </c>
      <c r="X7" s="63" t="str">
        <f t="shared" si="12"/>
        <v>導入なし</v>
      </c>
      <c r="Y7" s="65" t="str">
        <f>Y8</f>
        <v>-</v>
      </c>
      <c r="Z7" s="65">
        <f t="shared" ref="Z7:AH7" si="13">Z8</f>
        <v>85.1</v>
      </c>
      <c r="AA7" s="65">
        <f t="shared" si="13"/>
        <v>75.5</v>
      </c>
      <c r="AB7" s="65">
        <f t="shared" si="13"/>
        <v>80.7</v>
      </c>
      <c r="AC7" s="65">
        <f t="shared" si="13"/>
        <v>95.4</v>
      </c>
      <c r="AD7" s="65">
        <f t="shared" si="13"/>
        <v>165.9</v>
      </c>
      <c r="AE7" s="65">
        <f t="shared" si="13"/>
        <v>135.19999999999999</v>
      </c>
      <c r="AF7" s="65">
        <f t="shared" si="13"/>
        <v>129.1</v>
      </c>
      <c r="AG7" s="65">
        <f t="shared" si="13"/>
        <v>131.1</v>
      </c>
      <c r="AH7" s="65">
        <f t="shared" si="13"/>
        <v>133.9</v>
      </c>
      <c r="AI7" s="62"/>
      <c r="AJ7" s="65" t="str">
        <f>AJ8</f>
        <v>-</v>
      </c>
      <c r="AK7" s="65">
        <f t="shared" ref="AK7:AS7" si="14">AK8</f>
        <v>0</v>
      </c>
      <c r="AL7" s="65">
        <f t="shared" si="14"/>
        <v>0</v>
      </c>
      <c r="AM7" s="65">
        <f t="shared" si="14"/>
        <v>0</v>
      </c>
      <c r="AN7" s="65">
        <f t="shared" si="14"/>
        <v>0</v>
      </c>
      <c r="AO7" s="65">
        <f t="shared" si="14"/>
        <v>0</v>
      </c>
      <c r="AP7" s="65">
        <f t="shared" si="14"/>
        <v>0</v>
      </c>
      <c r="AQ7" s="65">
        <f t="shared" si="14"/>
        <v>0</v>
      </c>
      <c r="AR7" s="65">
        <f t="shared" si="14"/>
        <v>0</v>
      </c>
      <c r="AS7" s="65">
        <f t="shared" si="14"/>
        <v>0</v>
      </c>
      <c r="AT7" s="62"/>
      <c r="AU7" s="66" t="str">
        <f>AU8</f>
        <v>-</v>
      </c>
      <c r="AV7" s="66">
        <f t="shared" ref="AV7:BD7" si="15">AV8</f>
        <v>0</v>
      </c>
      <c r="AW7" s="66">
        <f t="shared" si="15"/>
        <v>0</v>
      </c>
      <c r="AX7" s="66">
        <f t="shared" si="15"/>
        <v>0</v>
      </c>
      <c r="AY7" s="66">
        <f t="shared" si="15"/>
        <v>0</v>
      </c>
      <c r="AZ7" s="66">
        <f t="shared" si="15"/>
        <v>0</v>
      </c>
      <c r="BA7" s="66">
        <f t="shared" si="15"/>
        <v>0</v>
      </c>
      <c r="BB7" s="66">
        <f t="shared" si="15"/>
        <v>0</v>
      </c>
      <c r="BC7" s="66">
        <f t="shared" si="15"/>
        <v>0</v>
      </c>
      <c r="BD7" s="66">
        <f t="shared" si="15"/>
        <v>0</v>
      </c>
      <c r="BE7" s="64"/>
      <c r="BF7" s="65" t="str">
        <f>BF8</f>
        <v>-</v>
      </c>
      <c r="BG7" s="65">
        <f t="shared" ref="BG7:BO7" si="16">BG8</f>
        <v>-20.9</v>
      </c>
      <c r="BH7" s="65">
        <f t="shared" si="16"/>
        <v>-0.8</v>
      </c>
      <c r="BI7" s="65">
        <f t="shared" si="16"/>
        <v>1.8</v>
      </c>
      <c r="BJ7" s="65">
        <f t="shared" si="16"/>
        <v>17.7</v>
      </c>
      <c r="BK7" s="65">
        <f t="shared" si="16"/>
        <v>53.1</v>
      </c>
      <c r="BL7" s="65">
        <f t="shared" si="16"/>
        <v>33.4</v>
      </c>
      <c r="BM7" s="65">
        <f t="shared" si="16"/>
        <v>35.9</v>
      </c>
      <c r="BN7" s="65">
        <f t="shared" si="16"/>
        <v>44.1</v>
      </c>
      <c r="BO7" s="65">
        <f t="shared" si="16"/>
        <v>46</v>
      </c>
      <c r="BP7" s="62"/>
      <c r="BQ7" s="66" t="str">
        <f>BQ8</f>
        <v>-</v>
      </c>
      <c r="BR7" s="66">
        <f t="shared" ref="BR7:BZ7" si="17">BR8</f>
        <v>801</v>
      </c>
      <c r="BS7" s="66">
        <f t="shared" si="17"/>
        <v>509</v>
      </c>
      <c r="BT7" s="66">
        <f t="shared" si="17"/>
        <v>1782</v>
      </c>
      <c r="BU7" s="66">
        <f t="shared" si="17"/>
        <v>6848</v>
      </c>
      <c r="BV7" s="66">
        <f t="shared" si="17"/>
        <v>72881</v>
      </c>
      <c r="BW7" s="66">
        <f t="shared" si="17"/>
        <v>44530</v>
      </c>
      <c r="BX7" s="66">
        <f t="shared" si="17"/>
        <v>42739</v>
      </c>
      <c r="BY7" s="66">
        <f t="shared" si="17"/>
        <v>42448</v>
      </c>
      <c r="BZ7" s="66">
        <f t="shared" si="17"/>
        <v>41242</v>
      </c>
      <c r="CA7" s="64"/>
      <c r="CB7" s="65" t="str">
        <f>CB8</f>
        <v>-</v>
      </c>
      <c r="CC7" s="65">
        <f t="shared" ref="CC7:CK7" si="18">CC8</f>
        <v>2</v>
      </c>
      <c r="CD7" s="65">
        <f t="shared" si="18"/>
        <v>4.7</v>
      </c>
      <c r="CE7" s="65">
        <f t="shared" si="18"/>
        <v>7.3</v>
      </c>
      <c r="CF7" s="65">
        <f t="shared" si="18"/>
        <v>9.5</v>
      </c>
      <c r="CG7" s="65">
        <f t="shared" si="18"/>
        <v>40.5</v>
      </c>
      <c r="CH7" s="65">
        <f t="shared" si="18"/>
        <v>32.299999999999997</v>
      </c>
      <c r="CI7" s="65">
        <f t="shared" si="18"/>
        <v>44</v>
      </c>
      <c r="CJ7" s="65">
        <f t="shared" si="18"/>
        <v>43.5</v>
      </c>
      <c r="CK7" s="65">
        <f t="shared" si="18"/>
        <v>45.6</v>
      </c>
      <c r="CL7" s="62"/>
      <c r="CM7" s="64">
        <f>CM8</f>
        <v>78</v>
      </c>
      <c r="CN7" s="64" t="str">
        <f>CN8</f>
        <v>-</v>
      </c>
      <c r="CO7" s="65" t="str">
        <f>CO8</f>
        <v>-</v>
      </c>
      <c r="CP7" s="65">
        <f t="shared" ref="CP7:CX7" si="19">CP8</f>
        <v>0</v>
      </c>
      <c r="CQ7" s="65">
        <f t="shared" si="19"/>
        <v>0</v>
      </c>
      <c r="CR7" s="65">
        <f t="shared" si="19"/>
        <v>0</v>
      </c>
      <c r="CS7" s="65">
        <f t="shared" si="19"/>
        <v>0</v>
      </c>
      <c r="CT7" s="65">
        <f t="shared" si="19"/>
        <v>0</v>
      </c>
      <c r="CU7" s="65">
        <f t="shared" si="19"/>
        <v>0</v>
      </c>
      <c r="CV7" s="65">
        <f t="shared" si="19"/>
        <v>0</v>
      </c>
      <c r="CW7" s="65">
        <f t="shared" si="19"/>
        <v>0</v>
      </c>
      <c r="CX7" s="65">
        <f t="shared" si="19"/>
        <v>0</v>
      </c>
      <c r="CY7" s="62"/>
      <c r="CZ7" s="65" t="str">
        <f>CZ8</f>
        <v>-</v>
      </c>
      <c r="DA7" s="65">
        <f t="shared" ref="DA7:DI7" si="20">DA8</f>
        <v>0</v>
      </c>
      <c r="DB7" s="65">
        <f t="shared" si="20"/>
        <v>0</v>
      </c>
      <c r="DC7" s="65">
        <f t="shared" si="20"/>
        <v>0</v>
      </c>
      <c r="DD7" s="65">
        <f t="shared" si="20"/>
        <v>0</v>
      </c>
      <c r="DE7" s="65">
        <f t="shared" si="20"/>
        <v>48.9</v>
      </c>
      <c r="DF7" s="65">
        <f t="shared" si="20"/>
        <v>46.1</v>
      </c>
      <c r="DG7" s="65">
        <f t="shared" si="20"/>
        <v>40.700000000000003</v>
      </c>
      <c r="DH7" s="65">
        <f t="shared" si="20"/>
        <v>37.200000000000003</v>
      </c>
      <c r="DI7" s="65">
        <f t="shared" si="20"/>
        <v>32.1</v>
      </c>
      <c r="DJ7" s="62"/>
      <c r="DK7" s="65" t="str">
        <f>DK8</f>
        <v>-</v>
      </c>
      <c r="DL7" s="65">
        <f t="shared" ref="DL7:DT7" si="21">DL8</f>
        <v>137.30000000000001</v>
      </c>
      <c r="DM7" s="65">
        <f t="shared" si="21"/>
        <v>138.30000000000001</v>
      </c>
      <c r="DN7" s="65">
        <f t="shared" si="21"/>
        <v>195.3</v>
      </c>
      <c r="DO7" s="65">
        <f t="shared" si="21"/>
        <v>195</v>
      </c>
      <c r="DP7" s="65">
        <f t="shared" si="21"/>
        <v>170.9</v>
      </c>
      <c r="DQ7" s="65">
        <f t="shared" si="21"/>
        <v>157.69999999999999</v>
      </c>
      <c r="DR7" s="65">
        <f t="shared" si="21"/>
        <v>159.30000000000001</v>
      </c>
      <c r="DS7" s="65">
        <f t="shared" si="21"/>
        <v>172.2</v>
      </c>
      <c r="DT7" s="65">
        <f t="shared" si="21"/>
        <v>166.8</v>
      </c>
      <c r="DU7" s="62"/>
    </row>
    <row r="8" spans="1:125" s="67" customFormat="1" x14ac:dyDescent="0.15">
      <c r="A8" s="50"/>
      <c r="B8" s="68">
        <v>2016</v>
      </c>
      <c r="C8" s="68">
        <v>242012</v>
      </c>
      <c r="D8" s="68">
        <v>46</v>
      </c>
      <c r="E8" s="68">
        <v>14</v>
      </c>
      <c r="F8" s="68">
        <v>0</v>
      </c>
      <c r="G8" s="68">
        <v>4</v>
      </c>
      <c r="H8" s="68" t="s">
        <v>110</v>
      </c>
      <c r="I8" s="68" t="s">
        <v>111</v>
      </c>
      <c r="J8" s="68" t="s">
        <v>112</v>
      </c>
      <c r="K8" s="68" t="s">
        <v>113</v>
      </c>
      <c r="L8" s="68" t="s">
        <v>114</v>
      </c>
      <c r="M8" s="68" t="s">
        <v>115</v>
      </c>
      <c r="N8" s="68"/>
      <c r="O8" s="69">
        <v>83.8</v>
      </c>
      <c r="P8" s="70" t="s">
        <v>116</v>
      </c>
      <c r="Q8" s="70" t="s">
        <v>117</v>
      </c>
      <c r="R8" s="71">
        <v>19</v>
      </c>
      <c r="S8" s="70" t="s">
        <v>118</v>
      </c>
      <c r="T8" s="70" t="s">
        <v>119</v>
      </c>
      <c r="U8" s="71">
        <v>13972</v>
      </c>
      <c r="V8" s="71">
        <v>300</v>
      </c>
      <c r="W8" s="71">
        <v>0</v>
      </c>
      <c r="X8" s="70" t="s">
        <v>120</v>
      </c>
      <c r="Y8" s="72" t="s">
        <v>114</v>
      </c>
      <c r="Z8" s="72">
        <v>85.1</v>
      </c>
      <c r="AA8" s="72">
        <v>75.5</v>
      </c>
      <c r="AB8" s="72">
        <v>80.7</v>
      </c>
      <c r="AC8" s="72">
        <v>95.4</v>
      </c>
      <c r="AD8" s="72">
        <v>165.9</v>
      </c>
      <c r="AE8" s="72">
        <v>135.19999999999999</v>
      </c>
      <c r="AF8" s="72">
        <v>129.1</v>
      </c>
      <c r="AG8" s="72">
        <v>131.1</v>
      </c>
      <c r="AH8" s="72">
        <v>133.9</v>
      </c>
      <c r="AI8" s="69">
        <v>170.7</v>
      </c>
      <c r="AJ8" s="72" t="s">
        <v>114</v>
      </c>
      <c r="AK8" s="72">
        <v>0</v>
      </c>
      <c r="AL8" s="72">
        <v>0</v>
      </c>
      <c r="AM8" s="72">
        <v>0</v>
      </c>
      <c r="AN8" s="72">
        <v>0</v>
      </c>
      <c r="AO8" s="72">
        <v>0</v>
      </c>
      <c r="AP8" s="72">
        <v>0</v>
      </c>
      <c r="AQ8" s="72">
        <v>0</v>
      </c>
      <c r="AR8" s="72">
        <v>0</v>
      </c>
      <c r="AS8" s="72">
        <v>0</v>
      </c>
      <c r="AT8" s="69">
        <v>0</v>
      </c>
      <c r="AU8" s="73" t="s">
        <v>114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2" t="s">
        <v>114</v>
      </c>
      <c r="BG8" s="72">
        <v>-20.9</v>
      </c>
      <c r="BH8" s="72">
        <v>-0.8</v>
      </c>
      <c r="BI8" s="72">
        <v>1.8</v>
      </c>
      <c r="BJ8" s="72">
        <v>17.7</v>
      </c>
      <c r="BK8" s="72">
        <v>53.1</v>
      </c>
      <c r="BL8" s="72">
        <v>33.4</v>
      </c>
      <c r="BM8" s="72">
        <v>35.9</v>
      </c>
      <c r="BN8" s="72">
        <v>44.1</v>
      </c>
      <c r="BO8" s="72">
        <v>46</v>
      </c>
      <c r="BP8" s="69">
        <v>66.5</v>
      </c>
      <c r="BQ8" s="73" t="s">
        <v>114</v>
      </c>
      <c r="BR8" s="73">
        <v>801</v>
      </c>
      <c r="BS8" s="73">
        <v>509</v>
      </c>
      <c r="BT8" s="74">
        <v>1782</v>
      </c>
      <c r="BU8" s="74">
        <v>6848</v>
      </c>
      <c r="BV8" s="73">
        <v>72881</v>
      </c>
      <c r="BW8" s="73">
        <v>44530</v>
      </c>
      <c r="BX8" s="73">
        <v>42739</v>
      </c>
      <c r="BY8" s="73">
        <v>42448</v>
      </c>
      <c r="BZ8" s="73">
        <v>41242</v>
      </c>
      <c r="CA8" s="71">
        <v>36283</v>
      </c>
      <c r="CB8" s="72" t="s">
        <v>114</v>
      </c>
      <c r="CC8" s="72">
        <v>2</v>
      </c>
      <c r="CD8" s="72">
        <v>4.7</v>
      </c>
      <c r="CE8" s="72">
        <v>7.3</v>
      </c>
      <c r="CF8" s="72">
        <v>9.5</v>
      </c>
      <c r="CG8" s="72">
        <v>40.5</v>
      </c>
      <c r="CH8" s="72">
        <v>32.299999999999997</v>
      </c>
      <c r="CI8" s="72">
        <v>44</v>
      </c>
      <c r="CJ8" s="72">
        <v>43.5</v>
      </c>
      <c r="CK8" s="72">
        <v>45.6</v>
      </c>
      <c r="CL8" s="69">
        <v>57.5</v>
      </c>
      <c r="CM8" s="71">
        <v>78</v>
      </c>
      <c r="CN8" s="71" t="s">
        <v>114</v>
      </c>
      <c r="CO8" s="72" t="s">
        <v>114</v>
      </c>
      <c r="CP8" s="72">
        <v>0</v>
      </c>
      <c r="CQ8" s="72">
        <v>0</v>
      </c>
      <c r="CR8" s="72">
        <v>0</v>
      </c>
      <c r="CS8" s="72">
        <v>0</v>
      </c>
      <c r="CT8" s="72">
        <v>0</v>
      </c>
      <c r="CU8" s="72">
        <v>0</v>
      </c>
      <c r="CV8" s="72">
        <v>0</v>
      </c>
      <c r="CW8" s="72">
        <v>0</v>
      </c>
      <c r="CX8" s="72">
        <v>0</v>
      </c>
      <c r="CY8" s="69">
        <v>358.3</v>
      </c>
      <c r="CZ8" s="72" t="s">
        <v>114</v>
      </c>
      <c r="DA8" s="72">
        <v>0</v>
      </c>
      <c r="DB8" s="72">
        <v>0</v>
      </c>
      <c r="DC8" s="72">
        <v>0</v>
      </c>
      <c r="DD8" s="72">
        <v>0</v>
      </c>
      <c r="DE8" s="72">
        <v>48.9</v>
      </c>
      <c r="DF8" s="72">
        <v>46.1</v>
      </c>
      <c r="DG8" s="72">
        <v>40.700000000000003</v>
      </c>
      <c r="DH8" s="72">
        <v>37.200000000000003</v>
      </c>
      <c r="DI8" s="72">
        <v>32.1</v>
      </c>
      <c r="DJ8" s="69">
        <v>12.4</v>
      </c>
      <c r="DK8" s="72" t="s">
        <v>114</v>
      </c>
      <c r="DL8" s="72">
        <v>137.30000000000001</v>
      </c>
      <c r="DM8" s="72">
        <v>138.30000000000001</v>
      </c>
      <c r="DN8" s="72">
        <v>195.3</v>
      </c>
      <c r="DO8" s="72">
        <v>195</v>
      </c>
      <c r="DP8" s="72">
        <v>170.9</v>
      </c>
      <c r="DQ8" s="72">
        <v>157.69999999999999</v>
      </c>
      <c r="DR8" s="72">
        <v>159.30000000000001</v>
      </c>
      <c r="DS8" s="72">
        <v>172.2</v>
      </c>
      <c r="DT8" s="72">
        <v>166.8</v>
      </c>
      <c r="DU8" s="69">
        <v>188.5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121</v>
      </c>
      <c r="C10" s="79" t="s">
        <v>122</v>
      </c>
      <c r="D10" s="79" t="s">
        <v>123</v>
      </c>
      <c r="E10" s="79" t="s">
        <v>124</v>
      </c>
      <c r="F10" s="79" t="s">
        <v>125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60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2018-03-26T05:38:30Z</cp:lastPrinted>
  <dcterms:created xsi:type="dcterms:W3CDTF">2018-02-09T01:43:28Z</dcterms:created>
  <dcterms:modified xsi:type="dcterms:W3CDTF">2018-03-26T05:38:34Z</dcterms:modified>
</cp:coreProperties>
</file>